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lgaš\Desktop\ACER\Slovenská Kajňa\Asfalty\"/>
    </mc:Choice>
  </mc:AlternateContent>
  <bookViews>
    <workbookView xWindow="0" yWindow="0" windowWidth="17970" windowHeight="7635"/>
  </bookViews>
  <sheets>
    <sheet name="Rekapitulácia" sheetId="1" r:id="rId1"/>
    <sheet name="Krycí list stavby" sheetId="2" r:id="rId2"/>
    <sheet name="Kryci_list 13075" sheetId="3" r:id="rId3"/>
    <sheet name="Rekap 13075" sheetId="4" r:id="rId4"/>
    <sheet name="SO 13075" sheetId="5" r:id="rId5"/>
  </sheets>
  <definedNames>
    <definedName name="_xlnm.Print_Titles" localSheetId="3">'Rekap 13075'!$9:$9</definedName>
    <definedName name="_xlnm.Print_Titles" localSheetId="4">'SO 13075'!$8:$8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2" l="1"/>
  <c r="E18" i="2"/>
  <c r="D18" i="2"/>
  <c r="F17" i="2"/>
  <c r="E17" i="2"/>
  <c r="D17" i="2"/>
  <c r="E16" i="2"/>
  <c r="F8" i="1"/>
  <c r="J16" i="2" s="1"/>
  <c r="D8" i="1"/>
  <c r="J18" i="2" s="1"/>
  <c r="E7" i="1"/>
  <c r="E8" i="1" s="1"/>
  <c r="J17" i="2" s="1"/>
  <c r="J17" i="3"/>
  <c r="K7" i="1"/>
  <c r="I30" i="3"/>
  <c r="J30" i="3" s="1"/>
  <c r="Z26" i="5"/>
  <c r="S23" i="5"/>
  <c r="F13" i="4" s="1"/>
  <c r="P23" i="5"/>
  <c r="E13" i="4" s="1"/>
  <c r="M23" i="5"/>
  <c r="C13" i="4" s="1"/>
  <c r="K22" i="5"/>
  <c r="J22" i="5"/>
  <c r="L22" i="5"/>
  <c r="L23" i="5" s="1"/>
  <c r="B13" i="4" s="1"/>
  <c r="I22" i="5"/>
  <c r="I23" i="5" s="1"/>
  <c r="D13" i="4" s="1"/>
  <c r="F12" i="4"/>
  <c r="S19" i="5"/>
  <c r="H19" i="5"/>
  <c r="M19" i="5"/>
  <c r="C12" i="4" s="1"/>
  <c r="K18" i="5"/>
  <c r="J18" i="5"/>
  <c r="L18" i="5"/>
  <c r="I18" i="5"/>
  <c r="K17" i="5"/>
  <c r="J17" i="5"/>
  <c r="P17" i="5"/>
  <c r="P19" i="5" s="1"/>
  <c r="E12" i="4" s="1"/>
  <c r="L17" i="5"/>
  <c r="L19" i="5" s="1"/>
  <c r="B12" i="4" s="1"/>
  <c r="I17" i="5"/>
  <c r="F11" i="4"/>
  <c r="S14" i="5"/>
  <c r="S25" i="5" s="1"/>
  <c r="F14" i="4" s="1"/>
  <c r="H14" i="5"/>
  <c r="M14" i="5"/>
  <c r="M25" i="5" s="1"/>
  <c r="C14" i="4" s="1"/>
  <c r="K13" i="5"/>
  <c r="J13" i="5"/>
  <c r="P13" i="5"/>
  <c r="L13" i="5"/>
  <c r="I13" i="5"/>
  <c r="K12" i="5"/>
  <c r="J12" i="5"/>
  <c r="P12" i="5"/>
  <c r="L12" i="5"/>
  <c r="I12" i="5"/>
  <c r="K11" i="5"/>
  <c r="K26" i="5" s="1"/>
  <c r="J11" i="5"/>
  <c r="P11" i="5"/>
  <c r="L11" i="5"/>
  <c r="I11" i="5"/>
  <c r="J20" i="3"/>
  <c r="I19" i="5" l="1"/>
  <c r="D12" i="4" s="1"/>
  <c r="J20" i="2"/>
  <c r="L14" i="5"/>
  <c r="B11" i="4" s="1"/>
  <c r="C11" i="4"/>
  <c r="P25" i="5"/>
  <c r="E14" i="4" s="1"/>
  <c r="H26" i="5"/>
  <c r="M26" i="5"/>
  <c r="C16" i="4" s="1"/>
  <c r="S26" i="5"/>
  <c r="F16" i="4" s="1"/>
  <c r="I14" i="5"/>
  <c r="D11" i="4" s="1"/>
  <c r="P14" i="5"/>
  <c r="E11" i="4" s="1"/>
  <c r="H25" i="5"/>
  <c r="E16" i="3"/>
  <c r="I25" i="5" l="1"/>
  <c r="D14" i="4" s="1"/>
  <c r="F16" i="3" s="1"/>
  <c r="P26" i="5"/>
  <c r="E16" i="4" s="1"/>
  <c r="L25" i="5"/>
  <c r="B14" i="4" s="1"/>
  <c r="D16" i="3" s="1"/>
  <c r="D16" i="2" s="1"/>
  <c r="I26" i="5"/>
  <c r="F24" i="3"/>
  <c r="F24" i="2" s="1"/>
  <c r="J23" i="3"/>
  <c r="J23" i="2" s="1"/>
  <c r="F22" i="3"/>
  <c r="F22" i="2" s="1"/>
  <c r="D16" i="4" l="1"/>
  <c r="B7" i="1"/>
  <c r="J22" i="3"/>
  <c r="J22" i="2" s="1"/>
  <c r="F16" i="2"/>
  <c r="F20" i="2" s="1"/>
  <c r="F23" i="3"/>
  <c r="F23" i="2" s="1"/>
  <c r="F20" i="3"/>
  <c r="J24" i="3"/>
  <c r="J24" i="2" s="1"/>
  <c r="L26" i="5"/>
  <c r="B16" i="4" s="1"/>
  <c r="J26" i="3"/>
  <c r="J28" i="3" l="1"/>
  <c r="C7" i="1"/>
  <c r="C8" i="1" s="1"/>
  <c r="B8" i="1"/>
  <c r="J26" i="2"/>
  <c r="J28" i="2" s="1"/>
  <c r="I29" i="3"/>
  <c r="J29" i="3" s="1"/>
  <c r="J31" i="3" s="1"/>
  <c r="G7" i="1" l="1"/>
  <c r="G8" i="1" s="1"/>
  <c r="B9" i="1" l="1"/>
  <c r="I29" i="2" l="1"/>
  <c r="J29" i="2" s="1"/>
  <c r="G9" i="1"/>
  <c r="B10" i="1"/>
  <c r="G10" i="1" l="1"/>
  <c r="G11" i="1" s="1"/>
  <c r="I30" i="2"/>
  <c r="J30" i="2" s="1"/>
  <c r="J31" i="2" s="1"/>
</calcChain>
</file>

<file path=xl/sharedStrings.xml><?xml version="1.0" encoding="utf-8"?>
<sst xmlns="http://schemas.openxmlformats.org/spreadsheetml/2006/main" count="204" uniqueCount="102">
  <si>
    <t>Rekapitulácia rozpočtu</t>
  </si>
  <si>
    <t>Stavba Oprava miestnych komunikácií a spevnených plôch v obci Slovenská Kajňa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</si>
  <si>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</si>
  <si>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</si>
  <si>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</si>
  <si>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</si>
  <si>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</si>
  <si>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</t>
  </si>
  <si>
    <t>HZS</t>
  </si>
  <si>
    <t>Kompl.čin.</t>
  </si>
  <si>
    <t>Ost. náklady</t>
  </si>
  <si>
    <t>Cena</t>
  </si>
  <si>
    <t>Vlastný</t>
  </si>
  <si>
    <t>Krycí list rozpočtu</t>
  </si>
  <si>
    <t xml:space="preserve">Miesto:  </t>
  </si>
  <si>
    <t>Objekt Vlastný</t>
  </si>
  <si>
    <t xml:space="preserve">Ks: </t>
  </si>
  <si>
    <t xml:space="preserve">Zákazka: </t>
  </si>
  <si>
    <t>Spracoval: Ing. Ján Halgaš</t>
  </si>
  <si>
    <t xml:space="preserve">Dňa </t>
  </si>
  <si>
    <t>17.07.2018</t>
  </si>
  <si>
    <t>Odberateľ: Obec Slovenská Kajňa</t>
  </si>
  <si>
    <t xml:space="preserve">IČO: </t>
  </si>
  <si>
    <t xml:space="preserve">DIČ: </t>
  </si>
  <si>
    <t xml:space="preserve">Dodávateľ: </t>
  </si>
  <si>
    <t xml:space="preserve">Projektant: </t>
  </si>
  <si>
    <t xml:space="preserve">A </t>
  </si>
  <si>
    <t xml:space="preserve">HSV </t>
  </si>
  <si>
    <t xml:space="preserve">PSV </t>
  </si>
  <si>
    <t xml:space="preserve">MONT </t>
  </si>
  <si>
    <t>Spolu</t>
  </si>
  <si>
    <t xml:space="preserve">B </t>
  </si>
  <si>
    <t>Ďalšie náklady</t>
  </si>
  <si>
    <t>Ostatné náklady</t>
  </si>
  <si>
    <t xml:space="preserve">Kompletačná činnosť </t>
  </si>
  <si>
    <t xml:space="preserve">HZS </t>
  </si>
  <si>
    <t xml:space="preserve">E </t>
  </si>
  <si>
    <t>Celkové náklady</t>
  </si>
  <si>
    <t>Súčet riadkov 5,10,15,20</t>
  </si>
  <si>
    <t xml:space="preserve">DPH 20% z </t>
  </si>
  <si>
    <t xml:space="preserve">DPH 0% z </t>
  </si>
  <si>
    <t>Spolu v EUR</t>
  </si>
  <si>
    <t xml:space="preserve">F </t>
  </si>
  <si>
    <t xml:space="preserve">C </t>
  </si>
  <si>
    <t>Zariadenie staveniska</t>
  </si>
  <si>
    <t>Sťažené výrobné podmienky</t>
  </si>
  <si>
    <t>Prevádzkové vplyvy</t>
  </si>
  <si>
    <t>0% z [H+P+M]</t>
  </si>
  <si>
    <t>0% z [H+P]</t>
  </si>
  <si>
    <t xml:space="preserve">D </t>
  </si>
  <si>
    <t>Sťažené podmienky dopravy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</si>
  <si>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</si>
  <si>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</si>
  <si>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</si>
  <si>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</si>
  <si>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</si>
  <si>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</si>
  <si>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</si>
  <si>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</si>
  <si>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</si>
  <si>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</si>
  <si>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</si>
  <si>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17.07.2018</t>
  </si>
  <si>
    <t>Prehľad rozpočtových nákladov</t>
  </si>
  <si>
    <t>Práce HSV</t>
  </si>
  <si>
    <t>SPEVNENÉ PLOCHY</t>
  </si>
  <si>
    <t>OSTATNÉ PRÁCE</t>
  </si>
  <si>
    <t>PRESUNY HMÔT</t>
  </si>
  <si>
    <t>Celkom v EUR</t>
  </si>
  <si>
    <t>Por.č.</t>
  </si>
  <si>
    <t>Cenník</t>
  </si>
  <si>
    <t>Kód položky</t>
  </si>
  <si>
    <t>Názov</t>
  </si>
  <si>
    <t>Mj</t>
  </si>
  <si>
    <t>Množstvo</t>
  </si>
  <si>
    <t>Cena/Mj</t>
  </si>
  <si>
    <t>Cena celkom</t>
  </si>
  <si>
    <t>Hmotnosť</t>
  </si>
  <si>
    <t>Suť</t>
  </si>
  <si>
    <t>221/A 1</t>
  </si>
  <si>
    <t xml:space="preserve"> 573111115</t>
  </si>
  <si>
    <t>Postrek živičný infiltračný s posypom kamenivom z asfaltu cestného v množstve 2, 50 kg/m2</t>
  </si>
  <si>
    <t>m2</t>
  </si>
  <si>
    <t xml:space="preserve"> 577143322</t>
  </si>
  <si>
    <t>Betón asfaltový s rozprestretím a zhutnením, vrstva obrusná AC 11 O v pruhu š. so 3 m z nemodifik. asfaltu tr. II, po zhutnení hr.50 mm</t>
  </si>
  <si>
    <t>221/C 1</t>
  </si>
  <si>
    <t xml:space="preserve"> 572713111</t>
  </si>
  <si>
    <t>Vyrovnanie povrchu s rozprestr. hmôt a zhutnením krytov asfaltovou zmesou pre koberec otvorený</t>
  </si>
  <si>
    <t>t</t>
  </si>
  <si>
    <t>221/B 1</t>
  </si>
  <si>
    <t xml:space="preserve"> 919735111</t>
  </si>
  <si>
    <t>Rezanie existujúceho asfaltového krytu alebo podkladu hľbky do 50 mm</t>
  </si>
  <si>
    <t>m</t>
  </si>
  <si>
    <t xml:space="preserve"> 938909311</t>
  </si>
  <si>
    <t>Odstránenie blata, prachu alebo hlineného nánosu, z povrchu podkladu alebo krytu bet. alebo asfalt. (zametanie)</t>
  </si>
  <si>
    <t xml:space="preserve"> 998225311</t>
  </si>
  <si>
    <t>Presun hmôt pre opravy a údržbu komunikácií a letísk s krytom asfaltovým alebo betónovým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</si>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</sst>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 ###\ ##0.00"/>
    <numFmt numFmtId="165" formatCode="###\ ###\ ##0.0000"/>
    <numFmt numFmtId="166" formatCode="###\ ###\ ##0.000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sz val="9"/>
      <color theme="1"/>
      <name val="Arial CE"/>
      <charset val="238"/>
    </font>
    <font>
      <sz val="9"/>
      <color rgb="FF0000FF"/>
      <name val="Arial CE"/>
      <charset val="238"/>
    </font>
    <font>
      <b/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Arial CE"/>
      <charset val="238"/>
    </font>
    <font>
      <b/>
      <sz val="9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/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Fill="1" applyBorder="1"/>
    <xf numFmtId="0" fontId="3" fillId="0" borderId="1" xfId="0" applyFont="1" applyFill="1" applyBorder="1"/>
    <xf numFmtId="0" fontId="4" fillId="0" borderId="1" xfId="0" applyFont="1" applyFill="1" applyBorder="1"/>
    <xf numFmtId="0" fontId="4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3" fillId="0" borderId="4" xfId="0" applyFont="1" applyFill="1" applyBorder="1"/>
    <xf numFmtId="0" fontId="1" fillId="0" borderId="5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0" fontId="1" fillId="0" borderId="10" xfId="0" applyFont="1" applyFill="1" applyBorder="1"/>
    <xf numFmtId="164" fontId="1" fillId="0" borderId="10" xfId="0" applyNumberFormat="1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2" xfId="0" applyFont="1" applyFill="1" applyBorder="1"/>
    <xf numFmtId="0" fontId="1" fillId="0" borderId="23" xfId="0" applyFont="1" applyFill="1" applyBorder="1"/>
    <xf numFmtId="0" fontId="1" fillId="0" borderId="25" xfId="0" applyFont="1" applyFill="1" applyBorder="1"/>
    <xf numFmtId="0" fontId="1" fillId="0" borderId="27" xfId="0" applyFont="1" applyFill="1" applyBorder="1"/>
    <xf numFmtId="0" fontId="1" fillId="0" borderId="28" xfId="0" applyFont="1" applyFill="1" applyBorder="1"/>
    <xf numFmtId="164" fontId="1" fillId="0" borderId="29" xfId="0" applyNumberFormat="1" applyFont="1" applyFill="1" applyBorder="1"/>
    <xf numFmtId="0" fontId="1" fillId="0" borderId="30" xfId="0" applyFont="1" applyFill="1" applyBorder="1"/>
    <xf numFmtId="0" fontId="1" fillId="0" borderId="31" xfId="0" applyFont="1" applyFill="1" applyBorder="1"/>
    <xf numFmtId="0" fontId="6" fillId="0" borderId="16" xfId="0" applyFont="1" applyFill="1" applyBorder="1"/>
    <xf numFmtId="0" fontId="7" fillId="0" borderId="16" xfId="0" applyFont="1" applyFill="1" applyBorder="1"/>
    <xf numFmtId="0" fontId="6" fillId="0" borderId="11" xfId="0" applyFont="1" applyFill="1" applyBorder="1"/>
    <xf numFmtId="0" fontId="6" fillId="0" borderId="8" xfId="0" applyFont="1" applyFill="1" applyBorder="1"/>
    <xf numFmtId="0" fontId="6" fillId="0" borderId="17" xfId="0" applyFont="1" applyFill="1" applyBorder="1"/>
    <xf numFmtId="0" fontId="6" fillId="0" borderId="12" xfId="0" applyFont="1" applyFill="1" applyBorder="1"/>
    <xf numFmtId="0" fontId="6" fillId="0" borderId="9" xfId="0" applyFont="1" applyFill="1" applyBorder="1"/>
    <xf numFmtId="0" fontId="5" fillId="0" borderId="8" xfId="0" applyFont="1" applyFill="1" applyBorder="1"/>
    <xf numFmtId="0" fontId="5" fillId="0" borderId="22" xfId="0" applyFont="1" applyFill="1" applyBorder="1"/>
    <xf numFmtId="0" fontId="5" fillId="0" borderId="17" xfId="0" applyFont="1" applyFill="1" applyBorder="1"/>
    <xf numFmtId="0" fontId="5" fillId="0" borderId="9" xfId="0" applyFont="1" applyFill="1" applyBorder="1"/>
    <xf numFmtId="0" fontId="5" fillId="0" borderId="28" xfId="0" applyFont="1" applyFill="1" applyBorder="1"/>
    <xf numFmtId="0" fontId="1" fillId="0" borderId="32" xfId="0" applyFont="1" applyFill="1" applyBorder="1"/>
    <xf numFmtId="0" fontId="1" fillId="0" borderId="33" xfId="0" applyFont="1" applyFill="1" applyBorder="1"/>
    <xf numFmtId="0" fontId="1" fillId="0" borderId="29" xfId="0" applyFont="1" applyFill="1" applyBorder="1"/>
    <xf numFmtId="0" fontId="1" fillId="0" borderId="34" xfId="0" applyFont="1" applyFill="1" applyBorder="1"/>
    <xf numFmtId="0" fontId="1" fillId="0" borderId="35" xfId="0" applyFont="1" applyFill="1" applyBorder="1"/>
    <xf numFmtId="0" fontId="1" fillId="0" borderId="36" xfId="0" applyFont="1" applyFill="1" applyBorder="1"/>
    <xf numFmtId="0" fontId="1" fillId="0" borderId="37" xfId="0" applyFont="1" applyFill="1" applyBorder="1"/>
    <xf numFmtId="0" fontId="1" fillId="0" borderId="38" xfId="0" applyFont="1" applyFill="1" applyBorder="1"/>
    <xf numFmtId="0" fontId="5" fillId="0" borderId="34" xfId="0" applyFont="1" applyFill="1" applyBorder="1"/>
    <xf numFmtId="0" fontId="5" fillId="0" borderId="36" xfId="0" applyFont="1" applyFill="1" applyBorder="1"/>
    <xf numFmtId="0" fontId="5" fillId="0" borderId="10" xfId="0" applyFont="1" applyFill="1" applyBorder="1"/>
    <xf numFmtId="0" fontId="4" fillId="0" borderId="39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5" fillId="0" borderId="35" xfId="0" applyFont="1" applyFill="1" applyBorder="1"/>
    <xf numFmtId="0" fontId="5" fillId="0" borderId="33" xfId="0" applyFont="1" applyFill="1" applyBorder="1"/>
    <xf numFmtId="0" fontId="5" fillId="0" borderId="12" xfId="0" applyFont="1" applyFill="1" applyBorder="1"/>
    <xf numFmtId="0" fontId="5" fillId="0" borderId="39" xfId="0" applyFont="1" applyFill="1" applyBorder="1" applyAlignment="1">
      <alignment horizontal="center"/>
    </xf>
    <xf numFmtId="164" fontId="1" fillId="0" borderId="22" xfId="0" applyNumberFormat="1" applyFont="1" applyFill="1" applyBorder="1"/>
    <xf numFmtId="0" fontId="5" fillId="0" borderId="43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45" xfId="0" applyFont="1" applyFill="1" applyBorder="1"/>
    <xf numFmtId="0" fontId="5" fillId="0" borderId="47" xfId="0" applyFont="1" applyFill="1" applyBorder="1"/>
    <xf numFmtId="0" fontId="5" fillId="0" borderId="48" xfId="0" applyFont="1" applyFill="1" applyBorder="1"/>
    <xf numFmtId="0" fontId="5" fillId="0" borderId="49" xfId="0" applyFont="1" applyFill="1" applyBorder="1"/>
    <xf numFmtId="0" fontId="1" fillId="0" borderId="49" xfId="0" applyFont="1" applyFill="1" applyBorder="1"/>
    <xf numFmtId="0" fontId="5" fillId="0" borderId="50" xfId="0" applyFont="1" applyFill="1" applyBorder="1"/>
    <xf numFmtId="164" fontId="1" fillId="0" borderId="51" xfId="0" applyNumberFormat="1" applyFont="1" applyFill="1" applyBorder="1"/>
    <xf numFmtId="164" fontId="5" fillId="0" borderId="46" xfId="0" applyNumberFormat="1" applyFont="1" applyFill="1" applyBorder="1"/>
    <xf numFmtId="164" fontId="5" fillId="0" borderId="47" xfId="0" applyNumberFormat="1" applyFont="1" applyFill="1" applyBorder="1"/>
    <xf numFmtId="164" fontId="5" fillId="0" borderId="48" xfId="0" applyNumberFormat="1" applyFont="1" applyFill="1" applyBorder="1"/>
    <xf numFmtId="164" fontId="5" fillId="0" borderId="49" xfId="0" applyNumberFormat="1" applyFont="1" applyFill="1" applyBorder="1"/>
    <xf numFmtId="164" fontId="1" fillId="0" borderId="50" xfId="0" applyNumberFormat="1" applyFont="1" applyFill="1" applyBorder="1"/>
    <xf numFmtId="164" fontId="5" fillId="0" borderId="0" xfId="0" applyNumberFormat="1" applyFont="1" applyFill="1" applyBorder="1"/>
    <xf numFmtId="164" fontId="5" fillId="0" borderId="52" xfId="0" applyNumberFormat="1" applyFont="1" applyFill="1" applyBorder="1"/>
    <xf numFmtId="0" fontId="1" fillId="0" borderId="53" xfId="0" applyFont="1" applyFill="1" applyBorder="1"/>
    <xf numFmtId="0" fontId="1" fillId="0" borderId="54" xfId="0" applyFont="1" applyFill="1" applyBorder="1"/>
    <xf numFmtId="0" fontId="1" fillId="0" borderId="55" xfId="0" applyFont="1" applyFill="1" applyBorder="1"/>
    <xf numFmtId="0" fontId="1" fillId="0" borderId="56" xfId="0" applyFont="1" applyFill="1" applyBorder="1"/>
    <xf numFmtId="164" fontId="1" fillId="0" borderId="23" xfId="0" applyNumberFormat="1" applyFont="1" applyFill="1" applyBorder="1"/>
    <xf numFmtId="164" fontId="1" fillId="0" borderId="52" xfId="0" applyNumberFormat="1" applyFont="1" applyFill="1" applyBorder="1"/>
    <xf numFmtId="164" fontId="5" fillId="0" borderId="58" xfId="0" applyNumberFormat="1" applyFont="1" applyFill="1" applyBorder="1"/>
    <xf numFmtId="164" fontId="1" fillId="0" borderId="58" xfId="0" applyNumberFormat="1" applyFont="1" applyFill="1" applyBorder="1"/>
    <xf numFmtId="0" fontId="4" fillId="0" borderId="60" xfId="0" applyFont="1" applyFill="1" applyBorder="1" applyAlignment="1">
      <alignment horizontal="center"/>
    </xf>
    <xf numFmtId="0" fontId="5" fillId="0" borderId="61" xfId="0" applyFont="1" applyFill="1" applyBorder="1"/>
    <xf numFmtId="0" fontId="5" fillId="0" borderId="62" xfId="0" applyFont="1" applyFill="1" applyBorder="1"/>
    <xf numFmtId="0" fontId="5" fillId="0" borderId="63" xfId="0" applyFont="1" applyFill="1" applyBorder="1" applyAlignment="1">
      <alignment horizontal="center"/>
    </xf>
    <xf numFmtId="0" fontId="5" fillId="0" borderId="64" xfId="0" applyFont="1" applyFill="1" applyBorder="1"/>
    <xf numFmtId="164" fontId="5" fillId="0" borderId="64" xfId="0" applyNumberFormat="1" applyFont="1" applyFill="1" applyBorder="1"/>
    <xf numFmtId="164" fontId="5" fillId="0" borderId="65" xfId="0" applyNumberFormat="1" applyFont="1" applyFill="1" applyBorder="1"/>
    <xf numFmtId="164" fontId="1" fillId="0" borderId="67" xfId="0" applyNumberFormat="1" applyFont="1" applyFill="1" applyBorder="1"/>
    <xf numFmtId="164" fontId="4" fillId="0" borderId="68" xfId="0" applyNumberFormat="1" applyFont="1" applyFill="1" applyBorder="1"/>
    <xf numFmtId="164" fontId="1" fillId="0" borderId="69" xfId="0" applyNumberFormat="1" applyFont="1" applyFill="1" applyBorder="1"/>
    <xf numFmtId="0" fontId="1" fillId="0" borderId="15" xfId="0" applyFont="1" applyFill="1" applyBorder="1"/>
    <xf numFmtId="0" fontId="1" fillId="0" borderId="70" xfId="0" applyFont="1" applyFill="1" applyBorder="1"/>
    <xf numFmtId="0" fontId="1" fillId="0" borderId="71" xfId="0" applyFont="1" applyFill="1" applyBorder="1"/>
    <xf numFmtId="0" fontId="5" fillId="0" borderId="11" xfId="0" applyFont="1" applyFill="1" applyBorder="1"/>
    <xf numFmtId="0" fontId="5" fillId="0" borderId="72" xfId="0" applyFont="1" applyFill="1" applyBorder="1"/>
    <xf numFmtId="164" fontId="5" fillId="0" borderId="73" xfId="0" applyNumberFormat="1" applyFont="1" applyFill="1" applyBorder="1"/>
    <xf numFmtId="164" fontId="4" fillId="0" borderId="74" xfId="0" applyNumberFormat="1" applyFont="1" applyFill="1" applyBorder="1"/>
    <xf numFmtId="164" fontId="4" fillId="0" borderId="75" xfId="0" applyNumberFormat="1" applyFont="1" applyFill="1" applyBorder="1"/>
    <xf numFmtId="0" fontId="4" fillId="0" borderId="76" xfId="0" applyFont="1" applyFill="1" applyBorder="1" applyAlignment="1">
      <alignment horizontal="center"/>
    </xf>
    <xf numFmtId="0" fontId="5" fillId="0" borderId="42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64" fontId="1" fillId="0" borderId="26" xfId="0" applyNumberFormat="1" applyFont="1" applyFill="1" applyBorder="1"/>
    <xf numFmtId="164" fontId="1" fillId="0" borderId="24" xfId="0" applyNumberFormat="1" applyFont="1" applyFill="1" applyBorder="1"/>
    <xf numFmtId="0" fontId="5" fillId="0" borderId="73" xfId="0" applyFont="1" applyFill="1" applyBorder="1"/>
    <xf numFmtId="0" fontId="5" fillId="0" borderId="0" xfId="0" applyFont="1" applyFill="1" applyBorder="1"/>
    <xf numFmtId="0" fontId="5" fillId="0" borderId="52" xfId="0" applyFont="1" applyFill="1" applyBorder="1"/>
    <xf numFmtId="0" fontId="1" fillId="0" borderId="0" xfId="0" applyFont="1" applyFill="1" applyBorder="1"/>
    <xf numFmtId="164" fontId="6" fillId="0" borderId="66" xfId="0" applyNumberFormat="1" applyFont="1" applyFill="1" applyBorder="1"/>
    <xf numFmtId="164" fontId="6" fillId="0" borderId="77" xfId="0" applyNumberFormat="1" applyFont="1" applyFill="1" applyBorder="1"/>
    <xf numFmtId="164" fontId="6" fillId="0" borderId="78" xfId="0" applyNumberFormat="1" applyFont="1" applyFill="1" applyBorder="1"/>
    <xf numFmtId="164" fontId="1" fillId="0" borderId="77" xfId="0" applyNumberFormat="1" applyFont="1" applyFill="1" applyBorder="1"/>
    <xf numFmtId="0" fontId="1" fillId="0" borderId="79" xfId="0" applyFont="1" applyFill="1" applyBorder="1"/>
    <xf numFmtId="164" fontId="5" fillId="0" borderId="80" xfId="0" applyNumberFormat="1" applyFont="1" applyFill="1" applyBorder="1"/>
    <xf numFmtId="0" fontId="1" fillId="0" borderId="81" xfId="0" applyFont="1" applyFill="1" applyBorder="1"/>
    <xf numFmtId="0" fontId="1" fillId="0" borderId="52" xfId="0" applyFont="1" applyFill="1" applyBorder="1"/>
    <xf numFmtId="164" fontId="5" fillId="0" borderId="77" xfId="0" applyNumberFormat="1" applyFont="1" applyFill="1" applyBorder="1"/>
    <xf numFmtId="164" fontId="5" fillId="0" borderId="78" xfId="0" applyNumberFormat="1" applyFont="1" applyFill="1" applyBorder="1"/>
    <xf numFmtId="164" fontId="1" fillId="0" borderId="78" xfId="0" applyNumberFormat="1" applyFont="1" applyFill="1" applyBorder="1"/>
    <xf numFmtId="0" fontId="1" fillId="0" borderId="58" xfId="0" applyFont="1" applyFill="1" applyBorder="1"/>
    <xf numFmtId="0" fontId="5" fillId="0" borderId="58" xfId="0" applyFont="1" applyFill="1" applyBorder="1"/>
    <xf numFmtId="0" fontId="1" fillId="0" borderId="82" xfId="0" applyFont="1" applyFill="1" applyBorder="1"/>
    <xf numFmtId="164" fontId="1" fillId="0" borderId="83" xfId="0" applyNumberFormat="1" applyFont="1" applyFill="1" applyBorder="1"/>
    <xf numFmtId="164" fontId="8" fillId="0" borderId="84" xfId="0" applyNumberFormat="1" applyFont="1" applyFill="1" applyBorder="1"/>
    <xf numFmtId="0" fontId="1" fillId="0" borderId="86" xfId="0" applyFont="1" applyFill="1" applyBorder="1"/>
    <xf numFmtId="0" fontId="1" fillId="0" borderId="87" xfId="0" applyFont="1" applyFill="1" applyBorder="1"/>
    <xf numFmtId="0" fontId="1" fillId="0" borderId="88" xfId="0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57" xfId="0" applyFont="1" applyFill="1" applyBorder="1"/>
    <xf numFmtId="0" fontId="1" fillId="0" borderId="59" xfId="0" applyFont="1" applyFill="1" applyBorder="1"/>
    <xf numFmtId="0" fontId="5" fillId="0" borderId="5" xfId="0" applyFont="1" applyFill="1" applyBorder="1"/>
    <xf numFmtId="0" fontId="5" fillId="0" borderId="7" xfId="0" applyFont="1" applyFill="1" applyBorder="1"/>
    <xf numFmtId="0" fontId="5" fillId="0" borderId="85" xfId="0" applyFont="1" applyFill="1" applyBorder="1"/>
    <xf numFmtId="0" fontId="1" fillId="0" borderId="1" xfId="0" applyFont="1" applyBorder="1"/>
    <xf numFmtId="0" fontId="4" fillId="0" borderId="1" xfId="0" applyFont="1" applyBorder="1"/>
    <xf numFmtId="0" fontId="3" fillId="0" borderId="1" xfId="0" applyFont="1" applyBorder="1"/>
    <xf numFmtId="0" fontId="4" fillId="2" borderId="4" xfId="0" applyFont="1" applyFill="1" applyBorder="1"/>
    <xf numFmtId="165" fontId="1" fillId="0" borderId="0" xfId="0" applyNumberFormat="1" applyFont="1"/>
    <xf numFmtId="164" fontId="1" fillId="0" borderId="0" xfId="0" applyNumberFormat="1" applyFont="1"/>
    <xf numFmtId="0" fontId="5" fillId="0" borderId="91" xfId="0" applyFont="1" applyBorder="1"/>
    <xf numFmtId="164" fontId="5" fillId="0" borderId="91" xfId="0" applyNumberFormat="1" applyFont="1" applyBorder="1"/>
    <xf numFmtId="165" fontId="5" fillId="0" borderId="91" xfId="0" applyNumberFormat="1" applyFont="1" applyBorder="1"/>
    <xf numFmtId="0" fontId="9" fillId="0" borderId="0" xfId="0" applyFont="1"/>
    <xf numFmtId="0" fontId="4" fillId="0" borderId="91" xfId="0" applyFont="1" applyBorder="1"/>
    <xf numFmtId="164" fontId="4" fillId="0" borderId="91" xfId="0" applyNumberFormat="1" applyFont="1" applyBorder="1"/>
    <xf numFmtId="0" fontId="5" fillId="0" borderId="0" xfId="0" applyFont="1"/>
    <xf numFmtId="164" fontId="5" fillId="0" borderId="0" xfId="0" applyNumberFormat="1" applyFont="1"/>
    <xf numFmtId="165" fontId="5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10" fillId="2" borderId="0" xfId="0" applyFont="1" applyFill="1"/>
    <xf numFmtId="0" fontId="10" fillId="0" borderId="0" xfId="0" applyFont="1"/>
    <xf numFmtId="166" fontId="1" fillId="0" borderId="0" xfId="0" applyNumberFormat="1" applyFont="1"/>
    <xf numFmtId="0" fontId="4" fillId="2" borderId="91" xfId="0" applyFont="1" applyFill="1" applyBorder="1"/>
    <xf numFmtId="49" fontId="5" fillId="0" borderId="91" xfId="0" applyNumberFormat="1" applyFont="1" applyBorder="1"/>
    <xf numFmtId="166" fontId="5" fillId="0" borderId="91" xfId="0" applyNumberFormat="1" applyFont="1" applyBorder="1"/>
    <xf numFmtId="166" fontId="5" fillId="0" borderId="0" xfId="0" applyNumberFormat="1" applyFont="1"/>
    <xf numFmtId="0" fontId="5" fillId="0" borderId="0" xfId="0" applyFont="1" applyAlignment="1">
      <alignment wrapText="1"/>
    </xf>
    <xf numFmtId="166" fontId="5" fillId="0" borderId="0" xfId="0" applyNumberFormat="1" applyFont="1" applyAlignment="1">
      <alignment wrapText="1"/>
    </xf>
    <xf numFmtId="164" fontId="5" fillId="0" borderId="0" xfId="0" applyNumberFormat="1" applyFont="1" applyAlignment="1">
      <alignment wrapText="1"/>
    </xf>
    <xf numFmtId="0" fontId="5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left" wrapText="1"/>
    </xf>
    <xf numFmtId="166" fontId="0" fillId="0" borderId="0" xfId="0" applyNumberFormat="1"/>
    <xf numFmtId="166" fontId="4" fillId="0" borderId="0" xfId="0" applyNumberFormat="1" applyFont="1"/>
    <xf numFmtId="0" fontId="11" fillId="0" borderId="91" xfId="0" applyFont="1" applyBorder="1"/>
    <xf numFmtId="166" fontId="11" fillId="0" borderId="91" xfId="0" applyNumberFormat="1" applyFont="1" applyBorder="1"/>
    <xf numFmtId="164" fontId="11" fillId="0" borderId="91" xfId="0" applyNumberFormat="1" applyFont="1" applyBorder="1"/>
    <xf numFmtId="164" fontId="0" fillId="0" borderId="0" xfId="0" applyNumberFormat="1"/>
    <xf numFmtId="164" fontId="4" fillId="0" borderId="1" xfId="0" applyNumberFormat="1" applyFont="1" applyFill="1" applyBorder="1"/>
    <xf numFmtId="164" fontId="2" fillId="0" borderId="1" xfId="0" applyNumberFormat="1" applyFont="1" applyFill="1" applyBorder="1"/>
    <xf numFmtId="0" fontId="4" fillId="0" borderId="5" xfId="0" applyFont="1" applyFill="1" applyBorder="1"/>
    <xf numFmtId="164" fontId="4" fillId="0" borderId="5" xfId="0" applyNumberFormat="1" applyFont="1" applyFill="1" applyBorder="1"/>
    <xf numFmtId="0" fontId="4" fillId="0" borderId="6" xfId="0" applyFont="1" applyFill="1" applyBorder="1"/>
    <xf numFmtId="164" fontId="4" fillId="0" borderId="6" xfId="0" applyNumberFormat="1" applyFont="1" applyFill="1" applyBorder="1"/>
    <xf numFmtId="0" fontId="5" fillId="0" borderId="92" xfId="0" applyFont="1" applyFill="1" applyBorder="1" applyAlignment="1">
      <alignment horizontal="center"/>
    </xf>
    <xf numFmtId="0" fontId="1" fillId="0" borderId="74" xfId="0" applyFont="1" applyFill="1" applyBorder="1"/>
    <xf numFmtId="0" fontId="1" fillId="0" borderId="93" xfId="0" applyFont="1" applyFill="1" applyBorder="1"/>
    <xf numFmtId="164" fontId="1" fillId="0" borderId="94" xfId="0" applyNumberFormat="1" applyFont="1" applyFill="1" applyBorder="1"/>
    <xf numFmtId="164" fontId="8" fillId="0" borderId="95" xfId="0" applyNumberFormat="1" applyFont="1" applyFill="1" applyBorder="1"/>
    <xf numFmtId="166" fontId="12" fillId="0" borderId="91" xfId="0" applyNumberFormat="1" applyFont="1" applyBorder="1"/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0"/>
  <sheetViews>
    <sheetView tabSelected="1" workbookViewId="0">
      <selection activeCell="A14" sqref="A14:XFD26"/>
    </sheetView>
  </sheetViews>
  <sheetFormatPr defaultColWidth="0" defaultRowHeight="15" x14ac:dyDescent="0.25"/>
  <cols>
    <col min="1" max="1" width="35.7109375" customWidth="1"/>
    <col min="2" max="3" width="15.7109375" customWidth="1"/>
    <col min="4" max="6" width="8.7109375" customWidth="1"/>
    <col min="7" max="7" width="15.7109375" customWidth="1"/>
    <col min="8" max="8" width="3.7109375" customWidth="1"/>
    <col min="9" max="26" width="0" hidden="1" customWidth="1"/>
    <col min="27" max="16384" width="9.140625" hidden="1"/>
  </cols>
  <sheetData>
    <row r="1" spans="1:26" x14ac:dyDescent="0.25">
      <c r="A1" s="3"/>
      <c r="B1" s="3"/>
      <c r="C1" s="3"/>
      <c r="D1" s="3"/>
      <c r="E1" s="3"/>
      <c r="F1" s="3"/>
      <c r="G1" s="3"/>
    </row>
    <row r="2" spans="1:26" x14ac:dyDescent="0.25">
      <c r="A2" s="4" t="s">
        <v>0</v>
      </c>
      <c r="B2" s="3"/>
      <c r="C2" s="3"/>
      <c r="D2" s="3"/>
      <c r="E2" s="3"/>
      <c r="F2" s="6" t="s">
        <v>2</v>
      </c>
      <c r="G2" s="6"/>
    </row>
    <row r="3" spans="1:26" x14ac:dyDescent="0.25">
      <c r="A3" s="3"/>
      <c r="B3" s="3"/>
      <c r="C3" s="3"/>
      <c r="D3" s="3"/>
      <c r="E3" s="3"/>
      <c r="F3" s="7" t="s">
        <v>3</v>
      </c>
      <c r="G3" s="7" t="s">
        <v>4</v>
      </c>
    </row>
    <row r="4" spans="1:26" x14ac:dyDescent="0.25">
      <c r="A4" s="5" t="s">
        <v>1</v>
      </c>
      <c r="B4" s="3"/>
      <c r="C4" s="3"/>
      <c r="D4" s="3"/>
      <c r="E4" s="3"/>
      <c r="F4" s="8">
        <v>0.2</v>
      </c>
      <c r="G4" s="8">
        <v>0</v>
      </c>
    </row>
    <row r="5" spans="1:26" x14ac:dyDescent="0.25">
      <c r="A5" s="3"/>
      <c r="B5" s="3"/>
      <c r="C5" s="3"/>
      <c r="D5" s="3"/>
      <c r="E5" s="3"/>
      <c r="F5" s="3"/>
      <c r="G5" s="3"/>
    </row>
    <row r="6" spans="1:26" x14ac:dyDescent="0.25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26" x14ac:dyDescent="0.25">
      <c r="A7" s="70" t="s">
        <v>12</v>
      </c>
      <c r="B7" s="77">
        <f>'SO 13075'!I26-Rekapitulácia!D7</f>
        <v>0</v>
      </c>
      <c r="C7" s="77">
        <f>'Kryci_list 13075'!J26</f>
        <v>0</v>
      </c>
      <c r="D7" s="77">
        <v>0</v>
      </c>
      <c r="E7" s="77">
        <f>'Kryci_list 13075'!J17</f>
        <v>0</v>
      </c>
      <c r="F7" s="77">
        <v>0</v>
      </c>
      <c r="G7" s="77">
        <f>B7+C7+D7+E7+F7</f>
        <v>0</v>
      </c>
      <c r="K7">
        <f>'SO 13075'!K26</f>
        <v>0</v>
      </c>
      <c r="Q7">
        <v>30.126000000000001</v>
      </c>
    </row>
    <row r="8" spans="1:26" x14ac:dyDescent="0.25">
      <c r="A8" s="183" t="s">
        <v>97</v>
      </c>
      <c r="B8" s="184">
        <f>SUM(B7:B7)</f>
        <v>0</v>
      </c>
      <c r="C8" s="184">
        <f>SUM(C7:C7)</f>
        <v>0</v>
      </c>
      <c r="D8" s="184">
        <f>SUM(D7:D7)</f>
        <v>0</v>
      </c>
      <c r="E8" s="184">
        <f>SUM(E7:E7)</f>
        <v>0</v>
      </c>
      <c r="F8" s="184">
        <f>SUM(F7:F7)</f>
        <v>0</v>
      </c>
      <c r="G8" s="184">
        <f>SUM(G7:G7)-SUM(Z7:Z7)</f>
        <v>0</v>
      </c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</row>
    <row r="9" spans="1:26" x14ac:dyDescent="0.25">
      <c r="A9" s="181" t="s">
        <v>98</v>
      </c>
      <c r="B9" s="182">
        <f>G8-SUM(Rekapitulácia!K7:'Rekapitulácia'!K7)*1</f>
        <v>0</v>
      </c>
      <c r="C9" s="182"/>
      <c r="D9" s="182"/>
      <c r="E9" s="182"/>
      <c r="F9" s="182"/>
      <c r="G9" s="182">
        <f>ROUND(((ROUND(B9,2)*20)/100),2)*1</f>
        <v>0</v>
      </c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</row>
    <row r="10" spans="1:26" x14ac:dyDescent="0.25">
      <c r="A10" s="5" t="s">
        <v>99</v>
      </c>
      <c r="B10" s="179">
        <f>(G8-B9)</f>
        <v>0</v>
      </c>
      <c r="C10" s="179"/>
      <c r="D10" s="179"/>
      <c r="E10" s="179"/>
      <c r="F10" s="179"/>
      <c r="G10" s="179">
        <f>ROUND(((ROUND(B10,2)*0)/100),2)</f>
        <v>0</v>
      </c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</row>
    <row r="11" spans="1:26" x14ac:dyDescent="0.25">
      <c r="A11" s="5" t="s">
        <v>100</v>
      </c>
      <c r="B11" s="179"/>
      <c r="C11" s="179"/>
      <c r="D11" s="179"/>
      <c r="E11" s="179"/>
      <c r="F11" s="179"/>
      <c r="G11" s="179">
        <f>SUM(G8:G10)</f>
        <v>0</v>
      </c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</row>
    <row r="12" spans="1:26" x14ac:dyDescent="0.25">
      <c r="A12" s="10"/>
      <c r="B12" s="180"/>
      <c r="C12" s="180"/>
      <c r="D12" s="180"/>
      <c r="E12" s="180"/>
      <c r="F12" s="180"/>
      <c r="G12" s="180"/>
    </row>
    <row r="13" spans="1:26" x14ac:dyDescent="0.25">
      <c r="A13" s="10"/>
      <c r="B13" s="180"/>
      <c r="C13" s="180"/>
      <c r="D13" s="180"/>
      <c r="E13" s="180"/>
      <c r="F13" s="180"/>
      <c r="G13" s="180"/>
    </row>
    <row r="14" spans="1:26" x14ac:dyDescent="0.25">
      <c r="A14" s="10"/>
      <c r="B14" s="180"/>
      <c r="C14" s="180"/>
      <c r="D14" s="180"/>
      <c r="E14" s="180"/>
      <c r="F14" s="180"/>
      <c r="G14" s="180"/>
    </row>
    <row r="15" spans="1:26" x14ac:dyDescent="0.25">
      <c r="A15" s="10"/>
      <c r="B15" s="180"/>
      <c r="C15" s="180"/>
      <c r="D15" s="180"/>
      <c r="E15" s="180"/>
      <c r="F15" s="180"/>
      <c r="G15" s="180"/>
    </row>
    <row r="16" spans="1:26" x14ac:dyDescent="0.25">
      <c r="A16" s="10"/>
      <c r="B16" s="180"/>
      <c r="C16" s="180"/>
      <c r="D16" s="180"/>
      <c r="E16" s="180"/>
      <c r="F16" s="180"/>
      <c r="G16" s="180"/>
    </row>
    <row r="17" spans="1:7" x14ac:dyDescent="0.25">
      <c r="A17" s="10"/>
      <c r="B17" s="180"/>
      <c r="C17" s="180"/>
      <c r="D17" s="180"/>
      <c r="E17" s="180"/>
      <c r="F17" s="180"/>
      <c r="G17" s="180"/>
    </row>
    <row r="18" spans="1:7" x14ac:dyDescent="0.25">
      <c r="A18" s="10"/>
      <c r="B18" s="180"/>
      <c r="C18" s="180"/>
      <c r="D18" s="180"/>
      <c r="E18" s="180"/>
      <c r="F18" s="180"/>
      <c r="G18" s="180"/>
    </row>
    <row r="19" spans="1:7" x14ac:dyDescent="0.25">
      <c r="A19" s="10"/>
      <c r="B19" s="180"/>
      <c r="C19" s="180"/>
      <c r="D19" s="180"/>
      <c r="E19" s="180"/>
      <c r="F19" s="180"/>
      <c r="G19" s="180"/>
    </row>
    <row r="20" spans="1:7" x14ac:dyDescent="0.25">
      <c r="A20" s="10"/>
      <c r="B20" s="180"/>
      <c r="C20" s="180"/>
      <c r="D20" s="180"/>
      <c r="E20" s="180"/>
      <c r="F20" s="180"/>
      <c r="G20" s="180"/>
    </row>
    <row r="21" spans="1:7" x14ac:dyDescent="0.25">
      <c r="A21" s="1"/>
      <c r="B21" s="149"/>
      <c r="C21" s="149"/>
      <c r="D21" s="149"/>
      <c r="E21" s="149"/>
      <c r="F21" s="149"/>
      <c r="G21" s="149"/>
    </row>
    <row r="22" spans="1:7" x14ac:dyDescent="0.25">
      <c r="A22" s="1"/>
      <c r="B22" s="149"/>
      <c r="C22" s="149"/>
      <c r="D22" s="149"/>
      <c r="E22" s="149"/>
      <c r="F22" s="149"/>
      <c r="G22" s="149"/>
    </row>
    <row r="23" spans="1:7" x14ac:dyDescent="0.25">
      <c r="A23" s="1"/>
      <c r="B23" s="149"/>
      <c r="C23" s="149"/>
      <c r="D23" s="149"/>
      <c r="E23" s="149"/>
      <c r="F23" s="149"/>
      <c r="G23" s="149"/>
    </row>
    <row r="24" spans="1:7" x14ac:dyDescent="0.25">
      <c r="A24" s="1"/>
      <c r="B24" s="149"/>
      <c r="C24" s="149"/>
      <c r="D24" s="149"/>
      <c r="E24" s="149"/>
      <c r="F24" s="149"/>
      <c r="G24" s="149"/>
    </row>
    <row r="25" spans="1:7" x14ac:dyDescent="0.25">
      <c r="A25" s="1"/>
      <c r="B25" s="149"/>
      <c r="C25" s="149"/>
      <c r="D25" s="149"/>
      <c r="E25" s="149"/>
      <c r="F25" s="149"/>
      <c r="G25" s="149"/>
    </row>
    <row r="26" spans="1:7" x14ac:dyDescent="0.25">
      <c r="A26" s="1"/>
      <c r="B26" s="149"/>
      <c r="C26" s="149"/>
      <c r="D26" s="149"/>
      <c r="E26" s="149"/>
      <c r="F26" s="149"/>
      <c r="G26" s="149"/>
    </row>
    <row r="27" spans="1:7" x14ac:dyDescent="0.25">
      <c r="A27" s="1"/>
      <c r="B27" s="149"/>
      <c r="C27" s="149"/>
      <c r="D27" s="149"/>
      <c r="E27" s="149"/>
      <c r="F27" s="149"/>
      <c r="G27" s="149"/>
    </row>
    <row r="28" spans="1:7" x14ac:dyDescent="0.25">
      <c r="A28" s="1"/>
      <c r="B28" s="149"/>
      <c r="C28" s="149"/>
      <c r="D28" s="149"/>
      <c r="E28" s="149"/>
      <c r="F28" s="149"/>
      <c r="G28" s="149"/>
    </row>
    <row r="29" spans="1:7" x14ac:dyDescent="0.25">
      <c r="A29" s="1"/>
      <c r="B29" s="149"/>
      <c r="C29" s="149"/>
      <c r="D29" s="149"/>
      <c r="E29" s="149"/>
      <c r="F29" s="149"/>
      <c r="G29" s="149"/>
    </row>
    <row r="30" spans="1:7" x14ac:dyDescent="0.25">
      <c r="A30" s="1"/>
      <c r="B30" s="149"/>
      <c r="C30" s="149"/>
      <c r="D30" s="149"/>
      <c r="E30" s="149"/>
      <c r="F30" s="149"/>
      <c r="G30" s="149"/>
    </row>
    <row r="31" spans="1:7" x14ac:dyDescent="0.25">
      <c r="A31" s="1"/>
      <c r="B31" s="149"/>
      <c r="C31" s="149"/>
      <c r="D31" s="149"/>
      <c r="E31" s="149"/>
      <c r="F31" s="149"/>
      <c r="G31" s="149"/>
    </row>
    <row r="32" spans="1:7" x14ac:dyDescent="0.25">
      <c r="A32" s="1"/>
      <c r="B32" s="149"/>
      <c r="C32" s="149"/>
      <c r="D32" s="149"/>
      <c r="E32" s="149"/>
      <c r="F32" s="149"/>
      <c r="G32" s="149"/>
    </row>
    <row r="33" spans="1:7" x14ac:dyDescent="0.25">
      <c r="A33" s="1"/>
      <c r="B33" s="149"/>
      <c r="C33" s="149"/>
      <c r="D33" s="149"/>
      <c r="E33" s="149"/>
      <c r="F33" s="149"/>
      <c r="G33" s="149"/>
    </row>
    <row r="34" spans="1:7" x14ac:dyDescent="0.25">
      <c r="A34" s="1"/>
      <c r="B34" s="149"/>
      <c r="C34" s="149"/>
      <c r="D34" s="149"/>
      <c r="E34" s="149"/>
      <c r="F34" s="149"/>
      <c r="G34" s="149"/>
    </row>
    <row r="35" spans="1:7" x14ac:dyDescent="0.25">
      <c r="A35" s="1"/>
      <c r="B35" s="149"/>
      <c r="C35" s="149"/>
      <c r="D35" s="149"/>
      <c r="E35" s="149"/>
      <c r="F35" s="149"/>
      <c r="G35" s="149"/>
    </row>
    <row r="36" spans="1:7" x14ac:dyDescent="0.25">
      <c r="A36" s="1"/>
      <c r="B36" s="149"/>
      <c r="C36" s="149"/>
      <c r="D36" s="149"/>
      <c r="E36" s="149"/>
      <c r="F36" s="149"/>
      <c r="G36" s="149"/>
    </row>
    <row r="37" spans="1:7" x14ac:dyDescent="0.25">
      <c r="A37" s="1"/>
      <c r="B37" s="149"/>
      <c r="C37" s="149"/>
      <c r="D37" s="149"/>
      <c r="E37" s="149"/>
      <c r="F37" s="149"/>
      <c r="G37" s="149"/>
    </row>
    <row r="38" spans="1:7" x14ac:dyDescent="0.25">
      <c r="B38" s="178"/>
      <c r="C38" s="178"/>
      <c r="D38" s="178"/>
      <c r="E38" s="178"/>
      <c r="F38" s="178"/>
      <c r="G38" s="178"/>
    </row>
    <row r="39" spans="1:7" x14ac:dyDescent="0.25">
      <c r="B39" s="178"/>
      <c r="C39" s="178"/>
      <c r="D39" s="178"/>
      <c r="E39" s="178"/>
      <c r="F39" s="178"/>
      <c r="G39" s="178"/>
    </row>
    <row r="40" spans="1:7" x14ac:dyDescent="0.25">
      <c r="B40" s="178"/>
      <c r="C40" s="178"/>
      <c r="D40" s="178"/>
      <c r="E40" s="178"/>
      <c r="F40" s="178"/>
      <c r="G40" s="178"/>
    </row>
    <row r="41" spans="1:7" x14ac:dyDescent="0.25">
      <c r="B41" s="178"/>
      <c r="C41" s="178"/>
      <c r="D41" s="178"/>
      <c r="E41" s="178"/>
      <c r="F41" s="178"/>
      <c r="G41" s="178"/>
    </row>
    <row r="42" spans="1:7" x14ac:dyDescent="0.25">
      <c r="B42" s="178"/>
      <c r="C42" s="178"/>
      <c r="D42" s="178"/>
      <c r="E42" s="178"/>
      <c r="F42" s="178"/>
      <c r="G42" s="178"/>
    </row>
    <row r="43" spans="1:7" x14ac:dyDescent="0.25">
      <c r="B43" s="178"/>
      <c r="C43" s="178"/>
      <c r="D43" s="178"/>
      <c r="E43" s="178"/>
      <c r="F43" s="178"/>
      <c r="G43" s="178"/>
    </row>
    <row r="44" spans="1:7" x14ac:dyDescent="0.25">
      <c r="B44" s="178"/>
      <c r="C44" s="178"/>
      <c r="D44" s="178"/>
      <c r="E44" s="178"/>
      <c r="F44" s="178"/>
      <c r="G44" s="178"/>
    </row>
    <row r="45" spans="1:7" x14ac:dyDescent="0.25">
      <c r="B45" s="178"/>
      <c r="C45" s="178"/>
      <c r="D45" s="178"/>
      <c r="E45" s="178"/>
      <c r="F45" s="178"/>
      <c r="G45" s="178"/>
    </row>
    <row r="46" spans="1:7" x14ac:dyDescent="0.25">
      <c r="B46" s="178"/>
      <c r="C46" s="178"/>
      <c r="D46" s="178"/>
      <c r="E46" s="178"/>
      <c r="F46" s="178"/>
      <c r="G46" s="178"/>
    </row>
    <row r="47" spans="1:7" x14ac:dyDescent="0.25">
      <c r="B47" s="178"/>
      <c r="C47" s="178"/>
      <c r="D47" s="178"/>
      <c r="E47" s="178"/>
      <c r="F47" s="178"/>
      <c r="G47" s="178"/>
    </row>
    <row r="48" spans="1:7" x14ac:dyDescent="0.25">
      <c r="B48" s="178"/>
      <c r="C48" s="178"/>
      <c r="D48" s="178"/>
      <c r="E48" s="178"/>
      <c r="F48" s="178"/>
      <c r="G48" s="178"/>
    </row>
    <row r="49" spans="2:7" x14ac:dyDescent="0.25">
      <c r="B49" s="178"/>
      <c r="C49" s="178"/>
      <c r="D49" s="178"/>
      <c r="E49" s="178"/>
      <c r="F49" s="178"/>
      <c r="G49" s="178"/>
    </row>
    <row r="50" spans="2:7" x14ac:dyDescent="0.25">
      <c r="B50" s="178"/>
      <c r="C50" s="178"/>
      <c r="D50" s="178"/>
      <c r="E50" s="178"/>
      <c r="F50" s="178"/>
      <c r="G50" s="178"/>
    </row>
    <row r="51" spans="2:7" x14ac:dyDescent="0.25">
      <c r="B51" s="178"/>
      <c r="C51" s="178"/>
      <c r="D51" s="178"/>
      <c r="E51" s="178"/>
      <c r="F51" s="178"/>
      <c r="G51" s="178"/>
    </row>
    <row r="52" spans="2:7" x14ac:dyDescent="0.25">
      <c r="B52" s="178"/>
      <c r="C52" s="178"/>
      <c r="D52" s="178"/>
      <c r="E52" s="178"/>
      <c r="F52" s="178"/>
      <c r="G52" s="178"/>
    </row>
    <row r="53" spans="2:7" x14ac:dyDescent="0.25">
      <c r="B53" s="178"/>
      <c r="C53" s="178"/>
      <c r="D53" s="178"/>
      <c r="E53" s="178"/>
      <c r="F53" s="178"/>
      <c r="G53" s="178"/>
    </row>
    <row r="54" spans="2:7" x14ac:dyDescent="0.25">
      <c r="B54" s="178"/>
      <c r="C54" s="178"/>
      <c r="D54" s="178"/>
      <c r="E54" s="178"/>
      <c r="F54" s="178"/>
      <c r="G54" s="178"/>
    </row>
    <row r="55" spans="2:7" x14ac:dyDescent="0.25">
      <c r="B55" s="178"/>
      <c r="C55" s="178"/>
      <c r="D55" s="178"/>
      <c r="E55" s="178"/>
      <c r="F55" s="178"/>
      <c r="G55" s="178"/>
    </row>
    <row r="56" spans="2:7" x14ac:dyDescent="0.25">
      <c r="B56" s="178"/>
      <c r="C56" s="178"/>
      <c r="D56" s="178"/>
      <c r="E56" s="178"/>
      <c r="F56" s="178"/>
      <c r="G56" s="178"/>
    </row>
    <row r="57" spans="2:7" x14ac:dyDescent="0.25">
      <c r="B57" s="178"/>
      <c r="C57" s="178"/>
      <c r="D57" s="178"/>
      <c r="E57" s="178"/>
      <c r="F57" s="178"/>
      <c r="G57" s="178"/>
    </row>
    <row r="58" spans="2:7" x14ac:dyDescent="0.25">
      <c r="B58" s="178"/>
      <c r="C58" s="178"/>
      <c r="D58" s="178"/>
      <c r="E58" s="178"/>
      <c r="F58" s="178"/>
      <c r="G58" s="178"/>
    </row>
    <row r="59" spans="2:7" x14ac:dyDescent="0.25">
      <c r="B59" s="178"/>
      <c r="C59" s="178"/>
      <c r="D59" s="178"/>
      <c r="E59" s="178"/>
      <c r="F59" s="178"/>
      <c r="G59" s="178"/>
    </row>
    <row r="60" spans="2:7" x14ac:dyDescent="0.25">
      <c r="B60" s="178"/>
      <c r="C60" s="178"/>
      <c r="D60" s="178"/>
      <c r="E60" s="178"/>
      <c r="F60" s="178"/>
      <c r="G60" s="178"/>
    </row>
    <row r="61" spans="2:7" x14ac:dyDescent="0.25">
      <c r="B61" s="178"/>
      <c r="C61" s="178"/>
      <c r="D61" s="178"/>
      <c r="E61" s="178"/>
      <c r="F61" s="178"/>
      <c r="G61" s="178"/>
    </row>
    <row r="62" spans="2:7" x14ac:dyDescent="0.25">
      <c r="B62" s="178"/>
      <c r="C62" s="178"/>
      <c r="D62" s="178"/>
      <c r="E62" s="178"/>
      <c r="F62" s="178"/>
      <c r="G62" s="178"/>
    </row>
    <row r="63" spans="2:7" x14ac:dyDescent="0.25">
      <c r="B63" s="178"/>
      <c r="C63" s="178"/>
      <c r="D63" s="178"/>
      <c r="E63" s="178"/>
      <c r="F63" s="178"/>
      <c r="G63" s="178"/>
    </row>
    <row r="64" spans="2:7" x14ac:dyDescent="0.25">
      <c r="B64" s="178"/>
      <c r="C64" s="178"/>
      <c r="D64" s="178"/>
      <c r="E64" s="178"/>
      <c r="F64" s="178"/>
      <c r="G64" s="178"/>
    </row>
    <row r="65" spans="2:7" x14ac:dyDescent="0.25">
      <c r="B65" s="178"/>
      <c r="C65" s="178"/>
      <c r="D65" s="178"/>
      <c r="E65" s="178"/>
      <c r="F65" s="178"/>
      <c r="G65" s="178"/>
    </row>
    <row r="66" spans="2:7" x14ac:dyDescent="0.25">
      <c r="B66" s="178"/>
      <c r="C66" s="178"/>
      <c r="D66" s="178"/>
      <c r="E66" s="178"/>
      <c r="F66" s="178"/>
      <c r="G66" s="178"/>
    </row>
    <row r="67" spans="2:7" x14ac:dyDescent="0.25">
      <c r="B67" s="178"/>
      <c r="C67" s="178"/>
      <c r="D67" s="178"/>
      <c r="E67" s="178"/>
      <c r="F67" s="178"/>
      <c r="G67" s="178"/>
    </row>
    <row r="68" spans="2:7" x14ac:dyDescent="0.25">
      <c r="B68" s="178"/>
      <c r="C68" s="178"/>
      <c r="D68" s="178"/>
      <c r="E68" s="178"/>
      <c r="F68" s="178"/>
      <c r="G68" s="178"/>
    </row>
    <row r="69" spans="2:7" x14ac:dyDescent="0.25">
      <c r="B69" s="178"/>
      <c r="C69" s="178"/>
      <c r="D69" s="178"/>
      <c r="E69" s="178"/>
      <c r="F69" s="178"/>
      <c r="G69" s="178"/>
    </row>
    <row r="70" spans="2:7" x14ac:dyDescent="0.25">
      <c r="B70" s="178"/>
      <c r="C70" s="178"/>
      <c r="D70" s="178"/>
      <c r="E70" s="178"/>
      <c r="F70" s="178"/>
      <c r="G70" s="178"/>
    </row>
    <row r="71" spans="2:7" x14ac:dyDescent="0.25">
      <c r="B71" s="178"/>
      <c r="C71" s="178"/>
      <c r="D71" s="178"/>
      <c r="E71" s="178"/>
      <c r="F71" s="178"/>
      <c r="G71" s="178"/>
    </row>
    <row r="72" spans="2:7" x14ac:dyDescent="0.25">
      <c r="B72" s="178"/>
      <c r="C72" s="178"/>
      <c r="D72" s="178"/>
      <c r="E72" s="178"/>
      <c r="F72" s="178"/>
      <c r="G72" s="178"/>
    </row>
    <row r="73" spans="2:7" x14ac:dyDescent="0.25">
      <c r="B73" s="178"/>
      <c r="C73" s="178"/>
      <c r="D73" s="178"/>
      <c r="E73" s="178"/>
      <c r="F73" s="178"/>
      <c r="G73" s="178"/>
    </row>
    <row r="74" spans="2:7" x14ac:dyDescent="0.25">
      <c r="B74" s="178"/>
      <c r="C74" s="178"/>
      <c r="D74" s="178"/>
      <c r="E74" s="178"/>
      <c r="F74" s="178"/>
      <c r="G74" s="178"/>
    </row>
    <row r="75" spans="2:7" x14ac:dyDescent="0.25">
      <c r="B75" s="178"/>
      <c r="C75" s="178"/>
      <c r="D75" s="178"/>
      <c r="E75" s="178"/>
      <c r="F75" s="178"/>
      <c r="G75" s="178"/>
    </row>
    <row r="76" spans="2:7" x14ac:dyDescent="0.25">
      <c r="B76" s="178"/>
      <c r="C76" s="178"/>
      <c r="D76" s="178"/>
      <c r="E76" s="178"/>
      <c r="F76" s="178"/>
      <c r="G76" s="178"/>
    </row>
    <row r="77" spans="2:7" x14ac:dyDescent="0.25">
      <c r="B77" s="178"/>
      <c r="C77" s="178"/>
      <c r="D77" s="178"/>
      <c r="E77" s="178"/>
      <c r="F77" s="178"/>
      <c r="G77" s="178"/>
    </row>
    <row r="78" spans="2:7" x14ac:dyDescent="0.25">
      <c r="B78" s="178"/>
      <c r="C78" s="178"/>
      <c r="D78" s="178"/>
      <c r="E78" s="178"/>
      <c r="F78" s="178"/>
      <c r="G78" s="178"/>
    </row>
    <row r="79" spans="2:7" x14ac:dyDescent="0.25">
      <c r="B79" s="178"/>
      <c r="C79" s="178"/>
      <c r="D79" s="178"/>
      <c r="E79" s="178"/>
      <c r="F79" s="178"/>
      <c r="G79" s="178"/>
    </row>
    <row r="80" spans="2:7" x14ac:dyDescent="0.25">
      <c r="B80" s="178"/>
      <c r="C80" s="178"/>
      <c r="D80" s="178"/>
      <c r="E80" s="178"/>
      <c r="F80" s="178"/>
      <c r="G80" s="178"/>
    </row>
    <row r="81" spans="2:7" x14ac:dyDescent="0.25">
      <c r="B81" s="178"/>
      <c r="C81" s="178"/>
      <c r="D81" s="178"/>
      <c r="E81" s="178"/>
      <c r="F81" s="178"/>
      <c r="G81" s="178"/>
    </row>
    <row r="82" spans="2:7" x14ac:dyDescent="0.25">
      <c r="B82" s="178"/>
      <c r="C82" s="178"/>
      <c r="D82" s="178"/>
      <c r="E82" s="178"/>
      <c r="F82" s="178"/>
      <c r="G82" s="178"/>
    </row>
    <row r="83" spans="2:7" x14ac:dyDescent="0.25">
      <c r="B83" s="178"/>
      <c r="C83" s="178"/>
      <c r="D83" s="178"/>
      <c r="E83" s="178"/>
      <c r="F83" s="178"/>
      <c r="G83" s="178"/>
    </row>
    <row r="84" spans="2:7" x14ac:dyDescent="0.25">
      <c r="B84" s="178"/>
      <c r="C84" s="178"/>
      <c r="D84" s="178"/>
      <c r="E84" s="178"/>
      <c r="F84" s="178"/>
      <c r="G84" s="178"/>
    </row>
    <row r="85" spans="2:7" x14ac:dyDescent="0.25">
      <c r="B85" s="178"/>
      <c r="C85" s="178"/>
      <c r="D85" s="178"/>
      <c r="E85" s="178"/>
      <c r="F85" s="178"/>
      <c r="G85" s="178"/>
    </row>
    <row r="86" spans="2:7" x14ac:dyDescent="0.25">
      <c r="B86" s="178"/>
      <c r="C86" s="178"/>
      <c r="D86" s="178"/>
      <c r="E86" s="178"/>
      <c r="F86" s="178"/>
      <c r="G86" s="178"/>
    </row>
    <row r="87" spans="2:7" x14ac:dyDescent="0.25">
      <c r="B87" s="178"/>
      <c r="C87" s="178"/>
      <c r="D87" s="178"/>
      <c r="E87" s="178"/>
      <c r="F87" s="178"/>
      <c r="G87" s="178"/>
    </row>
    <row r="88" spans="2:7" x14ac:dyDescent="0.25">
      <c r="B88" s="178"/>
      <c r="C88" s="178"/>
      <c r="D88" s="178"/>
      <c r="E88" s="178"/>
      <c r="F88" s="178"/>
      <c r="G88" s="178"/>
    </row>
    <row r="89" spans="2:7" x14ac:dyDescent="0.25">
      <c r="B89" s="178"/>
      <c r="C89" s="178"/>
      <c r="D89" s="178"/>
      <c r="E89" s="178"/>
      <c r="F89" s="178"/>
      <c r="G89" s="178"/>
    </row>
    <row r="90" spans="2:7" x14ac:dyDescent="0.25">
      <c r="B90" s="178"/>
      <c r="C90" s="178"/>
      <c r="D90" s="178"/>
      <c r="E90" s="178"/>
      <c r="F90" s="178"/>
      <c r="G90" s="178"/>
    </row>
  </sheetData>
  <printOptions horizontalCentered="1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topLeftCell="A13"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101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6" t="s">
        <v>1</v>
      </c>
      <c r="C2" s="38"/>
      <c r="D2" s="39"/>
      <c r="E2" s="39"/>
      <c r="F2" s="39"/>
      <c r="G2" s="43" t="s">
        <v>14</v>
      </c>
      <c r="H2" s="16"/>
      <c r="I2" s="27"/>
      <c r="J2" s="31"/>
    </row>
    <row r="3" spans="1:23" ht="18" customHeight="1" x14ac:dyDescent="0.25">
      <c r="A3" s="11"/>
      <c r="B3" s="23"/>
      <c r="C3" s="20"/>
      <c r="D3" s="17"/>
      <c r="E3" s="17"/>
      <c r="F3" s="17"/>
      <c r="G3" s="46" t="s">
        <v>16</v>
      </c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28"/>
      <c r="J4" s="32"/>
    </row>
    <row r="5" spans="1:23" ht="18" customHeight="1" thickBot="1" x14ac:dyDescent="0.3">
      <c r="A5" s="11"/>
      <c r="B5" s="45" t="s">
        <v>17</v>
      </c>
      <c r="C5" s="20"/>
      <c r="D5" s="17"/>
      <c r="E5" s="17"/>
      <c r="F5" s="46" t="s">
        <v>18</v>
      </c>
      <c r="G5" s="17"/>
      <c r="H5" s="17"/>
      <c r="I5" s="44" t="s">
        <v>19</v>
      </c>
      <c r="J5" s="47" t="s">
        <v>20</v>
      </c>
    </row>
    <row r="6" spans="1:23" ht="18" customHeight="1" thickTop="1" x14ac:dyDescent="0.25">
      <c r="A6" s="11"/>
      <c r="B6" s="56" t="s">
        <v>21</v>
      </c>
      <c r="C6" s="52"/>
      <c r="D6" s="53"/>
      <c r="E6" s="53"/>
      <c r="F6" s="53"/>
      <c r="G6" s="57" t="s">
        <v>22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23</v>
      </c>
      <c r="H7" s="18"/>
      <c r="I7" s="29"/>
      <c r="J7" s="50"/>
    </row>
    <row r="8" spans="1:23" ht="18" customHeight="1" x14ac:dyDescent="0.25">
      <c r="A8" s="11"/>
      <c r="B8" s="45" t="s">
        <v>24</v>
      </c>
      <c r="C8" s="20"/>
      <c r="D8" s="17"/>
      <c r="E8" s="17"/>
      <c r="F8" s="17"/>
      <c r="G8" s="46" t="s">
        <v>22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23</v>
      </c>
      <c r="H9" s="17"/>
      <c r="I9" s="28"/>
      <c r="J9" s="32"/>
    </row>
    <row r="10" spans="1:23" ht="18" customHeight="1" x14ac:dyDescent="0.25">
      <c r="A10" s="11"/>
      <c r="B10" s="45" t="s">
        <v>25</v>
      </c>
      <c r="C10" s="20"/>
      <c r="D10" s="17"/>
      <c r="E10" s="17"/>
      <c r="F10" s="17"/>
      <c r="G10" s="46" t="s">
        <v>22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23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1" t="s">
        <v>26</v>
      </c>
      <c r="C15" s="92" t="s">
        <v>6</v>
      </c>
      <c r="D15" s="92" t="s">
        <v>53</v>
      </c>
      <c r="E15" s="93" t="s">
        <v>54</v>
      </c>
      <c r="F15" s="105" t="s">
        <v>55</v>
      </c>
      <c r="G15" s="59" t="s">
        <v>31</v>
      </c>
      <c r="H15" s="62" t="s">
        <v>32</v>
      </c>
      <c r="I15" s="27"/>
      <c r="J15" s="55"/>
    </row>
    <row r="16" spans="1:23" ht="18" customHeight="1" x14ac:dyDescent="0.25">
      <c r="A16" s="11"/>
      <c r="B16" s="94">
        <v>1</v>
      </c>
      <c r="C16" s="95" t="s">
        <v>27</v>
      </c>
      <c r="D16" s="96">
        <f>'Kryci_list 13075'!D16</f>
        <v>0</v>
      </c>
      <c r="E16" s="97">
        <f>'Kryci_list 13075'!E16</f>
        <v>0</v>
      </c>
      <c r="F16" s="106">
        <f>'Kryci_list 13075'!F16</f>
        <v>0</v>
      </c>
      <c r="G16" s="60">
        <v>6</v>
      </c>
      <c r="H16" s="115" t="s">
        <v>33</v>
      </c>
      <c r="I16" s="129"/>
      <c r="J16" s="126">
        <f>Rekapitulácia!F8</f>
        <v>0</v>
      </c>
    </row>
    <row r="17" spans="1:10" ht="18" customHeight="1" x14ac:dyDescent="0.25">
      <c r="A17" s="11"/>
      <c r="B17" s="67">
        <v>2</v>
      </c>
      <c r="C17" s="71" t="s">
        <v>28</v>
      </c>
      <c r="D17" s="78">
        <f>'Kryci_list 13075'!D17</f>
        <v>0</v>
      </c>
      <c r="E17" s="76">
        <f>'Kryci_list 13075'!E17</f>
        <v>0</v>
      </c>
      <c r="F17" s="81">
        <f>'Kryci_list 13075'!F17</f>
        <v>0</v>
      </c>
      <c r="G17" s="61">
        <v>7</v>
      </c>
      <c r="H17" s="116" t="s">
        <v>34</v>
      </c>
      <c r="I17" s="129"/>
      <c r="J17" s="127">
        <f>Rekapitulácia!E8</f>
        <v>0</v>
      </c>
    </row>
    <row r="18" spans="1:10" ht="18" customHeight="1" x14ac:dyDescent="0.25">
      <c r="A18" s="11"/>
      <c r="B18" s="68">
        <v>3</v>
      </c>
      <c r="C18" s="72" t="s">
        <v>29</v>
      </c>
      <c r="D18" s="79">
        <f>'Kryci_list 13075'!D18</f>
        <v>0</v>
      </c>
      <c r="E18" s="77">
        <f>'Kryci_list 13075'!E18</f>
        <v>0</v>
      </c>
      <c r="F18" s="82">
        <f>'Kryci_list 13075'!F18</f>
        <v>0</v>
      </c>
      <c r="G18" s="61">
        <v>8</v>
      </c>
      <c r="H18" s="116" t="s">
        <v>35</v>
      </c>
      <c r="I18" s="129"/>
      <c r="J18" s="127">
        <f>Rekapitulácia!D8</f>
        <v>0</v>
      </c>
    </row>
    <row r="19" spans="1:10" ht="18" customHeight="1" x14ac:dyDescent="0.25">
      <c r="A19" s="11"/>
      <c r="B19" s="68">
        <v>4</v>
      </c>
      <c r="C19" s="73"/>
      <c r="D19" s="79"/>
      <c r="E19" s="77"/>
      <c r="F19" s="82"/>
      <c r="G19" s="61">
        <v>9</v>
      </c>
      <c r="H19" s="125"/>
      <c r="I19" s="129"/>
      <c r="J19" s="128"/>
    </row>
    <row r="20" spans="1:10" ht="18" customHeight="1" thickBot="1" x14ac:dyDescent="0.3">
      <c r="A20" s="11"/>
      <c r="B20" s="68">
        <v>5</v>
      </c>
      <c r="C20" s="74" t="s">
        <v>30</v>
      </c>
      <c r="D20" s="80"/>
      <c r="E20" s="100"/>
      <c r="F20" s="107">
        <f>SUM(F16:F19)</f>
        <v>0</v>
      </c>
      <c r="G20" s="61">
        <v>10</v>
      </c>
      <c r="H20" s="116" t="s">
        <v>30</v>
      </c>
      <c r="I20" s="131"/>
      <c r="J20" s="99">
        <f>SUM(J16:J19)</f>
        <v>0</v>
      </c>
    </row>
    <row r="21" spans="1:10" ht="18" customHeight="1" thickTop="1" x14ac:dyDescent="0.25">
      <c r="A21" s="11"/>
      <c r="B21" s="65" t="s">
        <v>43</v>
      </c>
      <c r="C21" s="69" t="s">
        <v>7</v>
      </c>
      <c r="D21" s="75"/>
      <c r="E21" s="19"/>
      <c r="F21" s="98"/>
      <c r="G21" s="65" t="s">
        <v>49</v>
      </c>
      <c r="H21" s="62" t="s">
        <v>7</v>
      </c>
      <c r="I21" s="29"/>
      <c r="J21" s="132"/>
    </row>
    <row r="22" spans="1:10" ht="18" customHeight="1" x14ac:dyDescent="0.25">
      <c r="A22" s="11"/>
      <c r="B22" s="60">
        <v>11</v>
      </c>
      <c r="C22" s="63" t="s">
        <v>44</v>
      </c>
      <c r="D22" s="87"/>
      <c r="E22" s="90"/>
      <c r="F22" s="81">
        <f>'Kryci_list 13075'!F22</f>
        <v>0</v>
      </c>
      <c r="G22" s="60">
        <v>16</v>
      </c>
      <c r="H22" s="115" t="s">
        <v>50</v>
      </c>
      <c r="I22" s="129"/>
      <c r="J22" s="126">
        <f>'Kryci_list 13075'!J22</f>
        <v>0</v>
      </c>
    </row>
    <row r="23" spans="1:10" ht="18" customHeight="1" x14ac:dyDescent="0.25">
      <c r="A23" s="11"/>
      <c r="B23" s="61">
        <v>12</v>
      </c>
      <c r="C23" s="64" t="s">
        <v>45</v>
      </c>
      <c r="D23" s="66"/>
      <c r="E23" s="90"/>
      <c r="F23" s="82">
        <f>'Kryci_list 13075'!F23</f>
        <v>0</v>
      </c>
      <c r="G23" s="61">
        <v>17</v>
      </c>
      <c r="H23" s="116" t="s">
        <v>51</v>
      </c>
      <c r="I23" s="129"/>
      <c r="J23" s="127">
        <f>'Kryci_list 13075'!J23</f>
        <v>0</v>
      </c>
    </row>
    <row r="24" spans="1:10" ht="18" customHeight="1" x14ac:dyDescent="0.25">
      <c r="A24" s="11"/>
      <c r="B24" s="61">
        <v>13</v>
      </c>
      <c r="C24" s="64" t="s">
        <v>46</v>
      </c>
      <c r="D24" s="66"/>
      <c r="E24" s="90"/>
      <c r="F24" s="82">
        <f>'Kryci_list 13075'!F24</f>
        <v>0</v>
      </c>
      <c r="G24" s="61">
        <v>18</v>
      </c>
      <c r="H24" s="116" t="s">
        <v>52</v>
      </c>
      <c r="I24" s="129"/>
      <c r="J24" s="127">
        <f>'Kryci_list 13075'!J24</f>
        <v>0</v>
      </c>
    </row>
    <row r="25" spans="1:10" ht="18" customHeight="1" x14ac:dyDescent="0.25">
      <c r="A25" s="11"/>
      <c r="B25" s="61">
        <v>14</v>
      </c>
      <c r="C25" s="20"/>
      <c r="D25" s="66"/>
      <c r="E25" s="90"/>
      <c r="F25" s="88"/>
      <c r="G25" s="61">
        <v>19</v>
      </c>
      <c r="H25" s="125"/>
      <c r="I25" s="129"/>
      <c r="J25" s="127"/>
    </row>
    <row r="26" spans="1:10" ht="18" customHeight="1" thickBot="1" x14ac:dyDescent="0.3">
      <c r="A26" s="11"/>
      <c r="B26" s="61">
        <v>15</v>
      </c>
      <c r="C26" s="64"/>
      <c r="D26" s="66"/>
      <c r="E26" s="66"/>
      <c r="F26" s="108"/>
      <c r="G26" s="61">
        <v>20</v>
      </c>
      <c r="H26" s="116" t="s">
        <v>30</v>
      </c>
      <c r="I26" s="131"/>
      <c r="J26" s="99">
        <f>SUM(J22:J25)+SUM(F22:F25)</f>
        <v>0</v>
      </c>
    </row>
    <row r="27" spans="1:10" ht="18" customHeight="1" thickTop="1" x14ac:dyDescent="0.25">
      <c r="A27" s="11"/>
      <c r="B27" s="101"/>
      <c r="C27" s="143" t="s">
        <v>58</v>
      </c>
      <c r="D27" s="136"/>
      <c r="E27" s="102"/>
      <c r="F27" s="30"/>
      <c r="G27" s="109" t="s">
        <v>36</v>
      </c>
      <c r="H27" s="104" t="s">
        <v>37</v>
      </c>
      <c r="I27" s="29"/>
      <c r="J27" s="33"/>
    </row>
    <row r="28" spans="1:10" ht="18" customHeight="1" x14ac:dyDescent="0.25">
      <c r="A28" s="11"/>
      <c r="B28" s="26"/>
      <c r="C28" s="134"/>
      <c r="D28" s="137"/>
      <c r="E28" s="22"/>
      <c r="F28" s="11"/>
      <c r="G28" s="110">
        <v>21</v>
      </c>
      <c r="H28" s="114" t="s">
        <v>38</v>
      </c>
      <c r="I28" s="122"/>
      <c r="J28" s="118">
        <f>F20+J20+F26+J26</f>
        <v>0</v>
      </c>
    </row>
    <row r="29" spans="1:10" ht="18" customHeight="1" x14ac:dyDescent="0.25">
      <c r="A29" s="11"/>
      <c r="B29" s="83"/>
      <c r="C29" s="135"/>
      <c r="D29" s="138"/>
      <c r="E29" s="22"/>
      <c r="F29" s="11"/>
      <c r="G29" s="60">
        <v>22</v>
      </c>
      <c r="H29" s="115" t="s">
        <v>39</v>
      </c>
      <c r="I29" s="123">
        <f>Rekapitulácia!B9</f>
        <v>0</v>
      </c>
      <c r="J29" s="119">
        <f>ROUND(((ROUND(I29,2)*20)/100),2)*1</f>
        <v>0</v>
      </c>
    </row>
    <row r="30" spans="1:10" ht="18" customHeight="1" x14ac:dyDescent="0.25">
      <c r="A30" s="11"/>
      <c r="B30" s="23"/>
      <c r="C30" s="125"/>
      <c r="D30" s="129"/>
      <c r="E30" s="22"/>
      <c r="F30" s="11"/>
      <c r="G30" s="61">
        <v>23</v>
      </c>
      <c r="H30" s="116" t="s">
        <v>40</v>
      </c>
      <c r="I30" s="89">
        <f>Rekapitulácia!B10</f>
        <v>0</v>
      </c>
      <c r="J30" s="120">
        <f>ROUND(((ROUND(I30,2)*0)/100),2)</f>
        <v>0</v>
      </c>
    </row>
    <row r="31" spans="1:10" ht="18" customHeight="1" x14ac:dyDescent="0.25">
      <c r="A31" s="11"/>
      <c r="B31" s="24"/>
      <c r="C31" s="139"/>
      <c r="D31" s="140"/>
      <c r="E31" s="22"/>
      <c r="F31" s="11"/>
      <c r="G31" s="61">
        <v>24</v>
      </c>
      <c r="H31" s="116" t="s">
        <v>41</v>
      </c>
      <c r="I31" s="28"/>
      <c r="J31" s="189">
        <f>SUM(J28:J30)</f>
        <v>0</v>
      </c>
    </row>
    <row r="32" spans="1:10" ht="18" customHeight="1" thickBot="1" x14ac:dyDescent="0.3">
      <c r="A32" s="11"/>
      <c r="B32" s="48"/>
      <c r="C32" s="117"/>
      <c r="D32" s="124"/>
      <c r="E32" s="84"/>
      <c r="F32" s="85"/>
      <c r="G32" s="185" t="s">
        <v>42</v>
      </c>
      <c r="H32" s="186"/>
      <c r="I32" s="187"/>
      <c r="J32" s="188"/>
    </row>
    <row r="33" spans="1:10" ht="18" customHeight="1" thickTop="1" x14ac:dyDescent="0.25">
      <c r="A33" s="11"/>
      <c r="B33" s="101"/>
      <c r="C33" s="102"/>
      <c r="D33" s="141" t="s">
        <v>56</v>
      </c>
      <c r="E33" s="15"/>
      <c r="F33" s="15"/>
      <c r="G33" s="14"/>
      <c r="H33" s="141" t="s">
        <v>57</v>
      </c>
      <c r="I33" s="30"/>
      <c r="J33" s="34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3"/>
      <c r="C40" s="84"/>
      <c r="D40" s="12"/>
      <c r="E40" s="12"/>
      <c r="F40" s="12"/>
      <c r="G40" s="12"/>
      <c r="H40" s="12"/>
      <c r="I40" s="85"/>
      <c r="J40" s="86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13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7" t="s">
        <v>1</v>
      </c>
      <c r="C2" s="38"/>
      <c r="D2" s="39"/>
      <c r="E2" s="39"/>
      <c r="F2" s="39"/>
      <c r="G2" s="43" t="s">
        <v>14</v>
      </c>
      <c r="H2" s="16"/>
      <c r="I2" s="27"/>
      <c r="J2" s="31"/>
    </row>
    <row r="3" spans="1:23" ht="18" customHeight="1" x14ac:dyDescent="0.25">
      <c r="A3" s="11"/>
      <c r="B3" s="40" t="s">
        <v>15</v>
      </c>
      <c r="C3" s="41"/>
      <c r="D3" s="42"/>
      <c r="E3" s="42"/>
      <c r="F3" s="42"/>
      <c r="G3" s="17"/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44" t="s">
        <v>16</v>
      </c>
      <c r="J4" s="32"/>
    </row>
    <row r="5" spans="1:23" ht="18" customHeight="1" thickBot="1" x14ac:dyDescent="0.3">
      <c r="A5" s="11"/>
      <c r="B5" s="45" t="s">
        <v>17</v>
      </c>
      <c r="C5" s="20"/>
      <c r="D5" s="17"/>
      <c r="E5" s="17"/>
      <c r="F5" s="46" t="s">
        <v>18</v>
      </c>
      <c r="G5" s="17"/>
      <c r="H5" s="17"/>
      <c r="I5" s="44" t="s">
        <v>19</v>
      </c>
      <c r="J5" s="47" t="s">
        <v>20</v>
      </c>
    </row>
    <row r="6" spans="1:23" ht="18" customHeight="1" thickTop="1" x14ac:dyDescent="0.25">
      <c r="A6" s="11"/>
      <c r="B6" s="56" t="s">
        <v>21</v>
      </c>
      <c r="C6" s="52"/>
      <c r="D6" s="53"/>
      <c r="E6" s="53"/>
      <c r="F6" s="53"/>
      <c r="G6" s="57" t="s">
        <v>22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23</v>
      </c>
      <c r="H7" s="18"/>
      <c r="I7" s="29"/>
      <c r="J7" s="50"/>
    </row>
    <row r="8" spans="1:23" ht="18" customHeight="1" x14ac:dyDescent="0.25">
      <c r="A8" s="11"/>
      <c r="B8" s="45" t="s">
        <v>24</v>
      </c>
      <c r="C8" s="20"/>
      <c r="D8" s="17"/>
      <c r="E8" s="17"/>
      <c r="F8" s="17"/>
      <c r="G8" s="46" t="s">
        <v>22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23</v>
      </c>
      <c r="H9" s="17"/>
      <c r="I9" s="28"/>
      <c r="J9" s="32"/>
    </row>
    <row r="10" spans="1:23" ht="18" customHeight="1" x14ac:dyDescent="0.25">
      <c r="A10" s="11"/>
      <c r="B10" s="45" t="s">
        <v>25</v>
      </c>
      <c r="C10" s="20"/>
      <c r="D10" s="17"/>
      <c r="E10" s="17"/>
      <c r="F10" s="17"/>
      <c r="G10" s="46" t="s">
        <v>22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23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1" t="s">
        <v>26</v>
      </c>
      <c r="C15" s="92" t="s">
        <v>6</v>
      </c>
      <c r="D15" s="92" t="s">
        <v>53</v>
      </c>
      <c r="E15" s="93" t="s">
        <v>54</v>
      </c>
      <c r="F15" s="105" t="s">
        <v>55</v>
      </c>
      <c r="G15" s="59" t="s">
        <v>31</v>
      </c>
      <c r="H15" s="62" t="s">
        <v>32</v>
      </c>
      <c r="I15" s="27"/>
      <c r="J15" s="55"/>
    </row>
    <row r="16" spans="1:23" ht="18" customHeight="1" x14ac:dyDescent="0.25">
      <c r="A16" s="11"/>
      <c r="B16" s="94">
        <v>1</v>
      </c>
      <c r="C16" s="95" t="s">
        <v>27</v>
      </c>
      <c r="D16" s="96">
        <f>'Rekap 13075'!B14</f>
        <v>0</v>
      </c>
      <c r="E16" s="97">
        <f>'Rekap 13075'!C14</f>
        <v>0</v>
      </c>
      <c r="F16" s="106">
        <f>'Rekap 13075'!D14</f>
        <v>0</v>
      </c>
      <c r="G16" s="60">
        <v>6</v>
      </c>
      <c r="H16" s="115" t="s">
        <v>33</v>
      </c>
      <c r="I16" s="129"/>
      <c r="J16" s="126">
        <v>0</v>
      </c>
    </row>
    <row r="17" spans="1:26" ht="18" customHeight="1" x14ac:dyDescent="0.25">
      <c r="A17" s="11"/>
      <c r="B17" s="67">
        <v>2</v>
      </c>
      <c r="C17" s="71" t="s">
        <v>28</v>
      </c>
      <c r="D17" s="78"/>
      <c r="E17" s="76"/>
      <c r="F17" s="81"/>
      <c r="G17" s="61">
        <v>7</v>
      </c>
      <c r="H17" s="116" t="s">
        <v>34</v>
      </c>
      <c r="I17" s="129"/>
      <c r="J17" s="127">
        <f>'SO 13075'!Z26</f>
        <v>0</v>
      </c>
    </row>
    <row r="18" spans="1:26" ht="18" customHeight="1" x14ac:dyDescent="0.25">
      <c r="A18" s="11"/>
      <c r="B18" s="68">
        <v>3</v>
      </c>
      <c r="C18" s="72" t="s">
        <v>29</v>
      </c>
      <c r="D18" s="79"/>
      <c r="E18" s="77"/>
      <c r="F18" s="82"/>
      <c r="G18" s="61">
        <v>8</v>
      </c>
      <c r="H18" s="116" t="s">
        <v>35</v>
      </c>
      <c r="I18" s="129"/>
      <c r="J18" s="127">
        <v>0</v>
      </c>
    </row>
    <row r="19" spans="1:26" ht="18" customHeight="1" x14ac:dyDescent="0.25">
      <c r="A19" s="11"/>
      <c r="B19" s="68">
        <v>4</v>
      </c>
      <c r="C19" s="73"/>
      <c r="D19" s="79"/>
      <c r="E19" s="77"/>
      <c r="F19" s="82"/>
      <c r="G19" s="61">
        <v>9</v>
      </c>
      <c r="H19" s="125"/>
      <c r="I19" s="129"/>
      <c r="J19" s="128"/>
    </row>
    <row r="20" spans="1:26" ht="18" customHeight="1" thickBot="1" x14ac:dyDescent="0.3">
      <c r="A20" s="11"/>
      <c r="B20" s="68">
        <v>5</v>
      </c>
      <c r="C20" s="74" t="s">
        <v>30</v>
      </c>
      <c r="D20" s="80"/>
      <c r="E20" s="100"/>
      <c r="F20" s="107">
        <f>SUM(F16:F19)</f>
        <v>0</v>
      </c>
      <c r="G20" s="61">
        <v>10</v>
      </c>
      <c r="H20" s="116" t="s">
        <v>30</v>
      </c>
      <c r="I20" s="131"/>
      <c r="J20" s="99">
        <f>SUM(J16:J19)</f>
        <v>0</v>
      </c>
    </row>
    <row r="21" spans="1:26" ht="18" customHeight="1" thickTop="1" x14ac:dyDescent="0.25">
      <c r="A21" s="11"/>
      <c r="B21" s="65" t="s">
        <v>43</v>
      </c>
      <c r="C21" s="69" t="s">
        <v>7</v>
      </c>
      <c r="D21" s="75"/>
      <c r="E21" s="19"/>
      <c r="F21" s="98"/>
      <c r="G21" s="65" t="s">
        <v>49</v>
      </c>
      <c r="H21" s="62" t="s">
        <v>7</v>
      </c>
      <c r="I21" s="29"/>
      <c r="J21" s="132"/>
    </row>
    <row r="22" spans="1:26" ht="18" customHeight="1" x14ac:dyDescent="0.25">
      <c r="A22" s="11"/>
      <c r="B22" s="60">
        <v>11</v>
      </c>
      <c r="C22" s="63" t="s">
        <v>44</v>
      </c>
      <c r="D22" s="87"/>
      <c r="E22" s="89" t="s">
        <v>47</v>
      </c>
      <c r="F22" s="81">
        <f>((F16*U22*0)+(F17*V22*0)+(F18*W22*0))/100</f>
        <v>0</v>
      </c>
      <c r="G22" s="60">
        <v>16</v>
      </c>
      <c r="H22" s="115" t="s">
        <v>50</v>
      </c>
      <c r="I22" s="130" t="s">
        <v>47</v>
      </c>
      <c r="J22" s="126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61">
        <v>12</v>
      </c>
      <c r="C23" s="64" t="s">
        <v>45</v>
      </c>
      <c r="D23" s="66"/>
      <c r="E23" s="89" t="s">
        <v>48</v>
      </c>
      <c r="F23" s="82">
        <f>((F16*U23*0)+(F17*V23*0)+(F18*W23*0))/100</f>
        <v>0</v>
      </c>
      <c r="G23" s="61">
        <v>17</v>
      </c>
      <c r="H23" s="116" t="s">
        <v>51</v>
      </c>
      <c r="I23" s="130" t="s">
        <v>47</v>
      </c>
      <c r="J23" s="127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61">
        <v>13</v>
      </c>
      <c r="C24" s="64" t="s">
        <v>46</v>
      </c>
      <c r="D24" s="66"/>
      <c r="E24" s="89" t="s">
        <v>47</v>
      </c>
      <c r="F24" s="82">
        <f>((F16*U24*0)+(F17*V24*0)+(F18*W24*0))/100</f>
        <v>0</v>
      </c>
      <c r="G24" s="61">
        <v>18</v>
      </c>
      <c r="H24" s="116" t="s">
        <v>52</v>
      </c>
      <c r="I24" s="130" t="s">
        <v>48</v>
      </c>
      <c r="J24" s="127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61">
        <v>14</v>
      </c>
      <c r="C25" s="20"/>
      <c r="D25" s="66"/>
      <c r="E25" s="90"/>
      <c r="F25" s="88"/>
      <c r="G25" s="61">
        <v>19</v>
      </c>
      <c r="H25" s="125"/>
      <c r="I25" s="129"/>
      <c r="J25" s="128"/>
    </row>
    <row r="26" spans="1:26" ht="18" customHeight="1" thickBot="1" x14ac:dyDescent="0.3">
      <c r="A26" s="11"/>
      <c r="B26" s="61">
        <v>15</v>
      </c>
      <c r="C26" s="64"/>
      <c r="D26" s="66"/>
      <c r="E26" s="66"/>
      <c r="F26" s="108"/>
      <c r="G26" s="61">
        <v>20</v>
      </c>
      <c r="H26" s="116" t="s">
        <v>30</v>
      </c>
      <c r="I26" s="131"/>
      <c r="J26" s="99">
        <f>SUM(J22:J25)+SUM(F22:F25)</f>
        <v>0</v>
      </c>
    </row>
    <row r="27" spans="1:26" ht="18" customHeight="1" thickTop="1" x14ac:dyDescent="0.25">
      <c r="A27" s="11"/>
      <c r="B27" s="101"/>
      <c r="C27" s="143" t="s">
        <v>58</v>
      </c>
      <c r="D27" s="136"/>
      <c r="E27" s="102"/>
      <c r="F27" s="30"/>
      <c r="G27" s="109" t="s">
        <v>36</v>
      </c>
      <c r="H27" s="104" t="s">
        <v>37</v>
      </c>
      <c r="I27" s="29"/>
      <c r="J27" s="33"/>
    </row>
    <row r="28" spans="1:26" ht="18" customHeight="1" x14ac:dyDescent="0.25">
      <c r="A28" s="11"/>
      <c r="B28" s="26"/>
      <c r="C28" s="134"/>
      <c r="D28" s="137"/>
      <c r="E28" s="22"/>
      <c r="F28" s="11"/>
      <c r="G28" s="110">
        <v>21</v>
      </c>
      <c r="H28" s="114" t="s">
        <v>38</v>
      </c>
      <c r="I28" s="122"/>
      <c r="J28" s="118">
        <f>F20+J20+F26+J26</f>
        <v>0</v>
      </c>
    </row>
    <row r="29" spans="1:26" ht="18" customHeight="1" x14ac:dyDescent="0.25">
      <c r="A29" s="11"/>
      <c r="B29" s="83"/>
      <c r="C29" s="135"/>
      <c r="D29" s="138"/>
      <c r="E29" s="22"/>
      <c r="F29" s="11"/>
      <c r="G29" s="60">
        <v>22</v>
      </c>
      <c r="H29" s="115" t="s">
        <v>39</v>
      </c>
      <c r="I29" s="123">
        <f>J28-SUM('SO 13075'!K9:'SO 13075'!K25)</f>
        <v>0</v>
      </c>
      <c r="J29" s="119">
        <f>ROUND(((ROUND(I29,2)*20)*1/100),2)</f>
        <v>0</v>
      </c>
    </row>
    <row r="30" spans="1:26" ht="18" customHeight="1" x14ac:dyDescent="0.25">
      <c r="A30" s="11"/>
      <c r="B30" s="23"/>
      <c r="C30" s="125"/>
      <c r="D30" s="129"/>
      <c r="E30" s="22"/>
      <c r="F30" s="11"/>
      <c r="G30" s="61">
        <v>23</v>
      </c>
      <c r="H30" s="116" t="s">
        <v>40</v>
      </c>
      <c r="I30" s="89">
        <f>SUM('SO 13075'!K9:'SO 13075'!K25)</f>
        <v>0</v>
      </c>
      <c r="J30" s="120">
        <f>ROUND(((ROUND(I30,2)*0)/100),2)</f>
        <v>0</v>
      </c>
    </row>
    <row r="31" spans="1:26" ht="18" customHeight="1" x14ac:dyDescent="0.25">
      <c r="A31" s="11"/>
      <c r="B31" s="24"/>
      <c r="C31" s="139"/>
      <c r="D31" s="140"/>
      <c r="E31" s="22"/>
      <c r="F31" s="11"/>
      <c r="G31" s="110">
        <v>24</v>
      </c>
      <c r="H31" s="114" t="s">
        <v>41</v>
      </c>
      <c r="I31" s="113"/>
      <c r="J31" s="133">
        <f>SUM(J28:J30)</f>
        <v>0</v>
      </c>
    </row>
    <row r="32" spans="1:26" ht="18" customHeight="1" thickBot="1" x14ac:dyDescent="0.3">
      <c r="A32" s="11"/>
      <c r="B32" s="48"/>
      <c r="C32" s="117"/>
      <c r="D32" s="124"/>
      <c r="E32" s="84"/>
      <c r="F32" s="85"/>
      <c r="G32" s="60" t="s">
        <v>42</v>
      </c>
      <c r="H32" s="117"/>
      <c r="I32" s="124"/>
      <c r="J32" s="121"/>
    </row>
    <row r="33" spans="1:10" ht="18" customHeight="1" thickTop="1" x14ac:dyDescent="0.25">
      <c r="A33" s="11"/>
      <c r="B33" s="101"/>
      <c r="C33" s="102"/>
      <c r="D33" s="141" t="s">
        <v>56</v>
      </c>
      <c r="E33" s="15"/>
      <c r="F33" s="103"/>
      <c r="G33" s="111">
        <v>26</v>
      </c>
      <c r="H33" s="142" t="s">
        <v>57</v>
      </c>
      <c r="I33" s="30"/>
      <c r="J33" s="112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3"/>
      <c r="C40" s="84"/>
      <c r="D40" s="12"/>
      <c r="E40" s="12"/>
      <c r="F40" s="12"/>
      <c r="G40" s="12"/>
      <c r="H40" s="12"/>
      <c r="I40" s="85"/>
      <c r="J40" s="86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x14ac:dyDescent="0.25">
      <c r="A1" s="145" t="s">
        <v>21</v>
      </c>
      <c r="B1" s="144"/>
      <c r="C1" s="144"/>
      <c r="D1" s="145" t="s">
        <v>18</v>
      </c>
      <c r="E1" s="144"/>
      <c r="F1" s="144"/>
      <c r="W1">
        <v>30.126000000000001</v>
      </c>
    </row>
    <row r="2" spans="1:26" x14ac:dyDescent="0.25">
      <c r="A2" s="145" t="s">
        <v>25</v>
      </c>
      <c r="B2" s="144"/>
      <c r="C2" s="144"/>
      <c r="D2" s="145" t="s">
        <v>16</v>
      </c>
      <c r="E2" s="144"/>
      <c r="F2" s="144"/>
    </row>
    <row r="3" spans="1:26" x14ac:dyDescent="0.25">
      <c r="A3" s="145" t="s">
        <v>24</v>
      </c>
      <c r="B3" s="144"/>
      <c r="C3" s="144"/>
      <c r="D3" s="145" t="s">
        <v>62</v>
      </c>
      <c r="E3" s="144"/>
      <c r="F3" s="144"/>
    </row>
    <row r="4" spans="1:26" x14ac:dyDescent="0.25">
      <c r="A4" s="145" t="s">
        <v>1</v>
      </c>
      <c r="B4" s="144"/>
      <c r="C4" s="144"/>
      <c r="D4" s="144"/>
      <c r="E4" s="144"/>
      <c r="F4" s="144"/>
    </row>
    <row r="5" spans="1:26" x14ac:dyDescent="0.25">
      <c r="A5" s="145" t="s">
        <v>15</v>
      </c>
      <c r="B5" s="144"/>
      <c r="C5" s="144"/>
      <c r="D5" s="144"/>
      <c r="E5" s="144"/>
      <c r="F5" s="144"/>
    </row>
    <row r="6" spans="1:26" x14ac:dyDescent="0.25">
      <c r="A6" s="144"/>
      <c r="B6" s="144"/>
      <c r="C6" s="144"/>
      <c r="D6" s="144"/>
      <c r="E6" s="144"/>
      <c r="F6" s="144"/>
    </row>
    <row r="7" spans="1:26" x14ac:dyDescent="0.25">
      <c r="A7" s="144"/>
      <c r="B7" s="144"/>
      <c r="C7" s="144"/>
      <c r="D7" s="144"/>
      <c r="E7" s="144"/>
      <c r="F7" s="144"/>
    </row>
    <row r="8" spans="1:26" x14ac:dyDescent="0.25">
      <c r="A8" s="146" t="s">
        <v>63</v>
      </c>
      <c r="B8" s="144"/>
      <c r="C8" s="144"/>
      <c r="D8" s="144"/>
      <c r="E8" s="144"/>
      <c r="F8" s="144"/>
    </row>
    <row r="9" spans="1:26" x14ac:dyDescent="0.25">
      <c r="A9" s="147" t="s">
        <v>59</v>
      </c>
      <c r="B9" s="147" t="s">
        <v>53</v>
      </c>
      <c r="C9" s="147" t="s">
        <v>54</v>
      </c>
      <c r="D9" s="147" t="s">
        <v>30</v>
      </c>
      <c r="E9" s="147" t="s">
        <v>60</v>
      </c>
      <c r="F9" s="147" t="s">
        <v>61</v>
      </c>
    </row>
    <row r="10" spans="1:26" x14ac:dyDescent="0.25">
      <c r="A10" s="154" t="s">
        <v>64</v>
      </c>
      <c r="B10" s="155"/>
      <c r="C10" s="151"/>
      <c r="D10" s="151"/>
      <c r="E10" s="152"/>
      <c r="F10" s="152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</row>
    <row r="11" spans="1:26" x14ac:dyDescent="0.25">
      <c r="A11" s="156" t="s">
        <v>65</v>
      </c>
      <c r="B11" s="157">
        <f>'SO 13075'!L14</f>
        <v>0</v>
      </c>
      <c r="C11" s="157">
        <f>'SO 13075'!M14</f>
        <v>0</v>
      </c>
      <c r="D11" s="157">
        <f>'SO 13075'!I14</f>
        <v>0</v>
      </c>
      <c r="E11" s="158">
        <f>'SO 13075'!P14</f>
        <v>1522.31</v>
      </c>
      <c r="F11" s="158">
        <f>'SO 13075'!S14</f>
        <v>0</v>
      </c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</row>
    <row r="12" spans="1:26" x14ac:dyDescent="0.25">
      <c r="A12" s="156" t="s">
        <v>66</v>
      </c>
      <c r="B12" s="157">
        <f>'SO 13075'!L19</f>
        <v>0</v>
      </c>
      <c r="C12" s="157">
        <f>'SO 13075'!M19</f>
        <v>0</v>
      </c>
      <c r="D12" s="157">
        <f>'SO 13075'!I19</f>
        <v>0</v>
      </c>
      <c r="E12" s="158">
        <f>'SO 13075'!P19</f>
        <v>0.01</v>
      </c>
      <c r="F12" s="158">
        <f>'SO 13075'!S19</f>
        <v>0</v>
      </c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</row>
    <row r="13" spans="1:26" x14ac:dyDescent="0.25">
      <c r="A13" s="156" t="s">
        <v>67</v>
      </c>
      <c r="B13" s="157">
        <f>'SO 13075'!L23</f>
        <v>0</v>
      </c>
      <c r="C13" s="157">
        <f>'SO 13075'!M23</f>
        <v>0</v>
      </c>
      <c r="D13" s="157">
        <f>'SO 13075'!I23</f>
        <v>0</v>
      </c>
      <c r="E13" s="158">
        <f>'SO 13075'!P23</f>
        <v>0</v>
      </c>
      <c r="F13" s="158">
        <f>'SO 13075'!S23</f>
        <v>0</v>
      </c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</row>
    <row r="14" spans="1:26" x14ac:dyDescent="0.25">
      <c r="A14" s="2" t="s">
        <v>64</v>
      </c>
      <c r="B14" s="159">
        <f>'SO 13075'!L25</f>
        <v>0</v>
      </c>
      <c r="C14" s="159">
        <f>'SO 13075'!M25</f>
        <v>0</v>
      </c>
      <c r="D14" s="159">
        <f>'SO 13075'!I25</f>
        <v>0</v>
      </c>
      <c r="E14" s="160">
        <f>'SO 13075'!P25</f>
        <v>1522.32</v>
      </c>
      <c r="F14" s="160">
        <f>'SO 13075'!S25</f>
        <v>0</v>
      </c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</row>
    <row r="15" spans="1:26" x14ac:dyDescent="0.25">
      <c r="A15" s="1"/>
      <c r="B15" s="149"/>
      <c r="C15" s="149"/>
      <c r="D15" s="149"/>
      <c r="E15" s="148"/>
      <c r="F15" s="148"/>
    </row>
    <row r="16" spans="1:26" x14ac:dyDescent="0.25">
      <c r="A16" s="2" t="s">
        <v>68</v>
      </c>
      <c r="B16" s="159">
        <f>'SO 13075'!L26</f>
        <v>0</v>
      </c>
      <c r="C16" s="159">
        <f>'SO 13075'!M26</f>
        <v>0</v>
      </c>
      <c r="D16" s="159">
        <f>'SO 13075'!I26</f>
        <v>0</v>
      </c>
      <c r="E16" s="160">
        <f>'SO 13075'!P26</f>
        <v>1522.32</v>
      </c>
      <c r="F16" s="160">
        <f>'SO 13075'!S26</f>
        <v>0</v>
      </c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</row>
    <row r="17" spans="1:6" x14ac:dyDescent="0.25">
      <c r="A17" s="1"/>
      <c r="B17" s="149"/>
      <c r="C17" s="149"/>
      <c r="D17" s="149"/>
      <c r="E17" s="148"/>
      <c r="F17" s="148"/>
    </row>
    <row r="18" spans="1:6" x14ac:dyDescent="0.25">
      <c r="A18" s="1"/>
      <c r="B18" s="149"/>
      <c r="C18" s="149"/>
      <c r="D18" s="149"/>
      <c r="E18" s="148"/>
      <c r="F18" s="148"/>
    </row>
    <row r="19" spans="1:6" x14ac:dyDescent="0.25">
      <c r="A19" s="1"/>
      <c r="B19" s="149"/>
      <c r="C19" s="149"/>
      <c r="D19" s="149"/>
      <c r="E19" s="148"/>
      <c r="F19" s="148"/>
    </row>
    <row r="20" spans="1:6" x14ac:dyDescent="0.25">
      <c r="A20" s="1"/>
      <c r="B20" s="149"/>
      <c r="C20" s="149"/>
      <c r="D20" s="149"/>
      <c r="E20" s="148"/>
      <c r="F20" s="148"/>
    </row>
    <row r="21" spans="1:6" x14ac:dyDescent="0.25">
      <c r="A21" s="1"/>
      <c r="B21" s="149"/>
      <c r="C21" s="149"/>
      <c r="D21" s="149"/>
      <c r="E21" s="148"/>
      <c r="F21" s="148"/>
    </row>
    <row r="22" spans="1:6" x14ac:dyDescent="0.25">
      <c r="A22" s="1"/>
      <c r="B22" s="149"/>
      <c r="C22" s="149"/>
      <c r="D22" s="149"/>
      <c r="E22" s="148"/>
      <c r="F22" s="148"/>
    </row>
    <row r="23" spans="1:6" x14ac:dyDescent="0.25">
      <c r="A23" s="1"/>
      <c r="B23" s="149"/>
      <c r="C23" s="149"/>
      <c r="D23" s="149"/>
      <c r="E23" s="148"/>
      <c r="F23" s="148"/>
    </row>
    <row r="24" spans="1:6" x14ac:dyDescent="0.25">
      <c r="A24" s="1"/>
      <c r="B24" s="149"/>
      <c r="C24" s="149"/>
      <c r="D24" s="149"/>
      <c r="E24" s="148"/>
      <c r="F24" s="148"/>
    </row>
    <row r="25" spans="1:6" x14ac:dyDescent="0.25">
      <c r="A25" s="1"/>
      <c r="B25" s="149"/>
      <c r="C25" s="149"/>
      <c r="D25" s="149"/>
      <c r="E25" s="148"/>
      <c r="F25" s="148"/>
    </row>
    <row r="26" spans="1:6" x14ac:dyDescent="0.25">
      <c r="A26" s="1"/>
      <c r="B26" s="149"/>
      <c r="C26" s="149"/>
      <c r="D26" s="149"/>
      <c r="E26" s="148"/>
      <c r="F26" s="148"/>
    </row>
    <row r="27" spans="1:6" x14ac:dyDescent="0.25">
      <c r="A27" s="1"/>
      <c r="B27" s="149"/>
      <c r="C27" s="149"/>
      <c r="D27" s="149"/>
      <c r="E27" s="148"/>
      <c r="F27" s="148"/>
    </row>
    <row r="28" spans="1:6" x14ac:dyDescent="0.25">
      <c r="A28" s="1"/>
      <c r="B28" s="149"/>
      <c r="C28" s="149"/>
      <c r="D28" s="149"/>
      <c r="E28" s="148"/>
      <c r="F28" s="148"/>
    </row>
    <row r="29" spans="1:6" x14ac:dyDescent="0.25">
      <c r="A29" s="1"/>
      <c r="B29" s="149"/>
      <c r="C29" s="149"/>
      <c r="D29" s="149"/>
      <c r="E29" s="148"/>
      <c r="F29" s="148"/>
    </row>
    <row r="30" spans="1:6" x14ac:dyDescent="0.25">
      <c r="A30" s="1"/>
      <c r="B30" s="149"/>
      <c r="C30" s="149"/>
      <c r="D30" s="149"/>
      <c r="E30" s="148"/>
      <c r="F30" s="148"/>
    </row>
    <row r="31" spans="1:6" x14ac:dyDescent="0.25">
      <c r="A31" s="1"/>
      <c r="B31" s="149"/>
      <c r="C31" s="149"/>
      <c r="D31" s="149"/>
      <c r="E31" s="148"/>
      <c r="F31" s="148"/>
    </row>
    <row r="32" spans="1:6" x14ac:dyDescent="0.25">
      <c r="A32" s="1"/>
      <c r="B32" s="149"/>
      <c r="C32" s="149"/>
      <c r="D32" s="149"/>
      <c r="E32" s="148"/>
      <c r="F32" s="148"/>
    </row>
    <row r="33" spans="1:6" x14ac:dyDescent="0.25">
      <c r="A33" s="1"/>
      <c r="B33" s="149"/>
      <c r="C33" s="149"/>
      <c r="D33" s="149"/>
      <c r="E33" s="148"/>
      <c r="F33" s="148"/>
    </row>
    <row r="34" spans="1:6" x14ac:dyDescent="0.25">
      <c r="A34" s="1"/>
      <c r="B34" s="149"/>
      <c r="C34" s="149"/>
      <c r="D34" s="149"/>
      <c r="E34" s="148"/>
      <c r="F34" s="148"/>
    </row>
    <row r="35" spans="1:6" x14ac:dyDescent="0.25">
      <c r="A35" s="1"/>
      <c r="B35" s="149"/>
      <c r="C35" s="149"/>
      <c r="D35" s="149"/>
      <c r="E35" s="148"/>
      <c r="F35" s="148"/>
    </row>
    <row r="36" spans="1:6" x14ac:dyDescent="0.25">
      <c r="A36" s="1"/>
      <c r="B36" s="149"/>
      <c r="C36" s="149"/>
      <c r="D36" s="149"/>
      <c r="E36" s="148"/>
      <c r="F36" s="148"/>
    </row>
    <row r="37" spans="1:6" x14ac:dyDescent="0.25">
      <c r="A37" s="1"/>
      <c r="B37" s="149"/>
      <c r="C37" s="149"/>
      <c r="D37" s="149"/>
      <c r="E37" s="148"/>
      <c r="F37" s="148"/>
    </row>
    <row r="38" spans="1:6" x14ac:dyDescent="0.25">
      <c r="A38" s="1"/>
      <c r="B38" s="149"/>
      <c r="C38" s="149"/>
      <c r="D38" s="149"/>
      <c r="E38" s="148"/>
      <c r="F38" s="148"/>
    </row>
    <row r="39" spans="1:6" x14ac:dyDescent="0.25">
      <c r="A39" s="1"/>
      <c r="B39" s="149"/>
      <c r="C39" s="149"/>
      <c r="D39" s="149"/>
      <c r="E39" s="148"/>
      <c r="F39" s="148"/>
    </row>
    <row r="40" spans="1:6" x14ac:dyDescent="0.25">
      <c r="A40" s="1"/>
      <c r="B40" s="149"/>
      <c r="C40" s="149"/>
      <c r="D40" s="149"/>
      <c r="E40" s="148"/>
      <c r="F40" s="148"/>
    </row>
    <row r="41" spans="1:6" x14ac:dyDescent="0.25">
      <c r="A41" s="1"/>
      <c r="B41" s="149"/>
      <c r="C41" s="149"/>
      <c r="D41" s="149"/>
      <c r="E41" s="148"/>
      <c r="F41" s="148"/>
    </row>
    <row r="42" spans="1:6" x14ac:dyDescent="0.25">
      <c r="A42" s="1"/>
      <c r="B42" s="149"/>
      <c r="C42" s="149"/>
      <c r="D42" s="149"/>
      <c r="E42" s="148"/>
      <c r="F42" s="148"/>
    </row>
    <row r="43" spans="1:6" x14ac:dyDescent="0.25">
      <c r="A43" s="1"/>
      <c r="B43" s="149"/>
      <c r="C43" s="149"/>
      <c r="D43" s="149"/>
      <c r="E43" s="148"/>
      <c r="F43" s="148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  <row r="54" spans="1:6" x14ac:dyDescent="0.25">
      <c r="A54" s="1"/>
      <c r="B54" s="1"/>
      <c r="C54" s="1"/>
      <c r="D54" s="1"/>
      <c r="E54" s="1"/>
      <c r="F54" s="1"/>
    </row>
    <row r="55" spans="1:6" x14ac:dyDescent="0.25">
      <c r="A55" s="1"/>
      <c r="B55" s="1"/>
      <c r="C55" s="1"/>
      <c r="D55" s="1"/>
      <c r="E55" s="1"/>
      <c r="F55" s="1"/>
    </row>
    <row r="56" spans="1:6" x14ac:dyDescent="0.25">
      <c r="A56" s="1"/>
      <c r="B56" s="1"/>
      <c r="C56" s="1"/>
      <c r="D56" s="1"/>
      <c r="E56" s="1"/>
      <c r="F56" s="1"/>
    </row>
    <row r="57" spans="1:6" x14ac:dyDescent="0.25">
      <c r="A57" s="1"/>
      <c r="B57" s="1"/>
      <c r="C57" s="1"/>
      <c r="D57" s="1"/>
      <c r="E57" s="1"/>
      <c r="F57" s="1"/>
    </row>
    <row r="58" spans="1:6" x14ac:dyDescent="0.25">
      <c r="A58" s="1"/>
      <c r="B58" s="1"/>
      <c r="C58" s="1"/>
      <c r="D58" s="1"/>
      <c r="E58" s="1"/>
      <c r="F58" s="1"/>
    </row>
    <row r="59" spans="1:6" x14ac:dyDescent="0.25">
      <c r="A59" s="1"/>
      <c r="B59" s="1"/>
      <c r="C59" s="1"/>
      <c r="D59" s="1"/>
      <c r="E59" s="1"/>
      <c r="F59" s="1"/>
    </row>
    <row r="60" spans="1:6" x14ac:dyDescent="0.25">
      <c r="A60" s="1"/>
      <c r="B60" s="1"/>
      <c r="C60" s="1"/>
      <c r="D60" s="1"/>
      <c r="E60" s="1"/>
      <c r="F60" s="1"/>
    </row>
    <row r="61" spans="1:6" x14ac:dyDescent="0.25">
      <c r="A61" s="1"/>
      <c r="B61" s="1"/>
      <c r="C61" s="1"/>
      <c r="D61" s="1"/>
      <c r="E61" s="1"/>
      <c r="F61" s="1"/>
    </row>
    <row r="62" spans="1:6" x14ac:dyDescent="0.25">
      <c r="A62" s="1"/>
      <c r="B62" s="1"/>
      <c r="C62" s="1"/>
      <c r="D62" s="1"/>
      <c r="E62" s="1"/>
      <c r="F62" s="1"/>
    </row>
    <row r="63" spans="1:6" x14ac:dyDescent="0.25">
      <c r="A63" s="1"/>
      <c r="B63" s="1"/>
      <c r="C63" s="1"/>
      <c r="D63" s="1"/>
      <c r="E63" s="1"/>
      <c r="F63" s="1"/>
    </row>
    <row r="64" spans="1:6" x14ac:dyDescent="0.25">
      <c r="A64" s="1"/>
      <c r="B64" s="1"/>
      <c r="C64" s="1"/>
      <c r="D64" s="1"/>
      <c r="E64" s="1"/>
      <c r="F64" s="1"/>
    </row>
    <row r="65" spans="1:6" x14ac:dyDescent="0.25">
      <c r="A65" s="1"/>
      <c r="B65" s="1"/>
      <c r="C65" s="1"/>
      <c r="D65" s="1"/>
      <c r="E65" s="1"/>
      <c r="F65" s="1"/>
    </row>
    <row r="66" spans="1:6" x14ac:dyDescent="0.25">
      <c r="A66" s="1"/>
      <c r="B66" s="1"/>
      <c r="C66" s="1"/>
      <c r="D66" s="1"/>
      <c r="E66" s="1"/>
      <c r="F66" s="1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printOptions horizontalCentered="1"/>
  <pageMargins left="0.7" right="0.7" top="0.75" bottom="0.75" header="0.3" footer="0.3"/>
  <pageSetup paperSize="9" scale="9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workbookViewId="0">
      <pane ySplit="8" topLeftCell="A9" activePane="bottomLeft" state="frozen"/>
      <selection pane="bottomLeft" activeCell="G22" sqref="G11:G22"/>
    </sheetView>
  </sheetViews>
  <sheetFormatPr defaultColWidth="0" defaultRowHeight="15" x14ac:dyDescent="0.25"/>
  <cols>
    <col min="1" max="1" width="4.7109375" hidden="1" customWidth="1"/>
    <col min="2" max="2" width="6.7109375" customWidth="1"/>
    <col min="3" max="3" width="10.7109375" customWidth="1"/>
    <col min="4" max="4" width="44.7109375" customWidth="1"/>
    <col min="5" max="5" width="5.7109375" customWidth="1"/>
    <col min="6" max="6" width="10.7109375" customWidth="1"/>
    <col min="7" max="7" width="11.7109375" customWidth="1"/>
    <col min="8" max="8" width="9.7109375" hidden="1" customWidth="1"/>
    <col min="9" max="9" width="11.7109375" customWidth="1"/>
    <col min="10" max="15" width="0" hidden="1" customWidth="1"/>
    <col min="16" max="16" width="10" customWidth="1"/>
    <col min="17" max="17" width="0" hidden="1" customWidth="1"/>
    <col min="18" max="18" width="0.7109375" customWidth="1"/>
    <col min="19" max="19" width="7.7109375" customWidth="1"/>
    <col min="20" max="26" width="0" hidden="1" customWidth="1"/>
    <col min="27" max="27" width="9.140625" customWidth="1"/>
    <col min="28" max="16384" width="9.140625" hidden="1"/>
  </cols>
  <sheetData>
    <row r="1" spans="1:26" x14ac:dyDescent="0.25">
      <c r="A1" s="3"/>
      <c r="B1" s="5" t="s">
        <v>21</v>
      </c>
      <c r="C1" s="3"/>
      <c r="D1" s="3"/>
      <c r="E1" s="5" t="s">
        <v>18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3"/>
      <c r="W1">
        <v>30.126000000000001</v>
      </c>
    </row>
    <row r="2" spans="1:26" x14ac:dyDescent="0.25">
      <c r="A2" s="3"/>
      <c r="B2" s="5" t="s">
        <v>25</v>
      </c>
      <c r="C2" s="3"/>
      <c r="D2" s="3"/>
      <c r="E2" s="5" t="s">
        <v>16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S2" s="3"/>
    </row>
    <row r="3" spans="1:26" x14ac:dyDescent="0.25">
      <c r="A3" s="3"/>
      <c r="B3" s="5" t="s">
        <v>24</v>
      </c>
      <c r="C3" s="3"/>
      <c r="D3" s="3"/>
      <c r="E3" s="5" t="s">
        <v>62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S3" s="3"/>
    </row>
    <row r="4" spans="1:26" x14ac:dyDescent="0.25">
      <c r="A4" s="3"/>
      <c r="B4" s="5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</row>
    <row r="5" spans="1:26" x14ac:dyDescent="0.25">
      <c r="A5" s="3"/>
      <c r="B5" s="5" t="s">
        <v>15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</row>
    <row r="7" spans="1:26" x14ac:dyDescent="0.25">
      <c r="A7" s="12"/>
      <c r="B7" s="13" t="s">
        <v>63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</row>
    <row r="8" spans="1:26" ht="15.75" x14ac:dyDescent="0.25">
      <c r="A8" s="164" t="s">
        <v>69</v>
      </c>
      <c r="B8" s="164" t="s">
        <v>70</v>
      </c>
      <c r="C8" s="164" t="s">
        <v>71</v>
      </c>
      <c r="D8" s="164" t="s">
        <v>72</v>
      </c>
      <c r="E8" s="164" t="s">
        <v>73</v>
      </c>
      <c r="F8" s="164" t="s">
        <v>74</v>
      </c>
      <c r="G8" s="164" t="s">
        <v>75</v>
      </c>
      <c r="H8" s="164" t="s">
        <v>54</v>
      </c>
      <c r="I8" s="164" t="s">
        <v>76</v>
      </c>
      <c r="J8" s="164"/>
      <c r="K8" s="164"/>
      <c r="L8" s="164"/>
      <c r="M8" s="164"/>
      <c r="N8" s="164"/>
      <c r="O8" s="164"/>
      <c r="P8" s="164" t="s">
        <v>77</v>
      </c>
      <c r="Q8" s="161"/>
      <c r="R8" s="161"/>
      <c r="S8" s="164" t="s">
        <v>78</v>
      </c>
      <c r="T8" s="162"/>
      <c r="U8" s="162"/>
      <c r="V8" s="162"/>
      <c r="W8" s="162"/>
      <c r="X8" s="162"/>
      <c r="Y8" s="162"/>
      <c r="Z8" s="162"/>
    </row>
    <row r="9" spans="1:26" x14ac:dyDescent="0.25">
      <c r="A9" s="150"/>
      <c r="B9" s="150"/>
      <c r="C9" s="165"/>
      <c r="D9" s="154" t="s">
        <v>64</v>
      </c>
      <c r="E9" s="150"/>
      <c r="F9" s="166"/>
      <c r="G9" s="151"/>
      <c r="H9" s="151"/>
      <c r="I9" s="151"/>
      <c r="J9" s="150"/>
      <c r="K9" s="150"/>
      <c r="L9" s="150"/>
      <c r="M9" s="150"/>
      <c r="N9" s="150"/>
      <c r="O9" s="150"/>
      <c r="P9" s="150"/>
      <c r="Q9" s="153"/>
      <c r="R9" s="153"/>
      <c r="S9" s="150"/>
      <c r="T9" s="153"/>
      <c r="U9" s="153"/>
      <c r="V9" s="153"/>
      <c r="W9" s="153"/>
      <c r="X9" s="153"/>
      <c r="Y9" s="153"/>
      <c r="Z9" s="153"/>
    </row>
    <row r="10" spans="1:26" x14ac:dyDescent="0.25">
      <c r="A10" s="156"/>
      <c r="B10" s="156"/>
      <c r="C10" s="156"/>
      <c r="D10" s="156" t="s">
        <v>65</v>
      </c>
      <c r="E10" s="156"/>
      <c r="F10" s="167"/>
      <c r="G10" s="157"/>
      <c r="H10" s="157"/>
      <c r="I10" s="157"/>
      <c r="J10" s="156"/>
      <c r="K10" s="156"/>
      <c r="L10" s="156"/>
      <c r="M10" s="156"/>
      <c r="N10" s="156"/>
      <c r="O10" s="156"/>
      <c r="P10" s="156"/>
      <c r="Q10" s="153"/>
      <c r="R10" s="153"/>
      <c r="S10" s="156"/>
      <c r="T10" s="153"/>
      <c r="U10" s="153"/>
      <c r="V10" s="153"/>
      <c r="W10" s="153"/>
      <c r="X10" s="153"/>
      <c r="Y10" s="153"/>
      <c r="Z10" s="153"/>
    </row>
    <row r="11" spans="1:26" ht="24.95" customHeight="1" x14ac:dyDescent="0.25">
      <c r="A11" s="171"/>
      <c r="B11" s="168" t="s">
        <v>79</v>
      </c>
      <c r="C11" s="172" t="s">
        <v>80</v>
      </c>
      <c r="D11" s="168" t="s">
        <v>81</v>
      </c>
      <c r="E11" s="168" t="s">
        <v>82</v>
      </c>
      <c r="F11" s="169">
        <v>7871</v>
      </c>
      <c r="G11" s="170"/>
      <c r="H11" s="170"/>
      <c r="I11" s="170">
        <f>ROUND(F11*(G11+H11),2)</f>
        <v>0</v>
      </c>
      <c r="J11" s="168">
        <f>ROUND(F11*(N11),2)</f>
        <v>8815.52</v>
      </c>
      <c r="K11" s="1">
        <f>ROUND(F11*(O11),2)</f>
        <v>0</v>
      </c>
      <c r="L11" s="1">
        <f>ROUND(F11*(G11),2)</f>
        <v>0</v>
      </c>
      <c r="M11" s="1"/>
      <c r="N11" s="1">
        <v>1.1200000000000001</v>
      </c>
      <c r="O11" s="1"/>
      <c r="P11" s="167">
        <f>ROUND(F11*(R11),3)</f>
        <v>59.268999999999998</v>
      </c>
      <c r="Q11" s="173"/>
      <c r="R11" s="173">
        <v>7.5300000000000002E-3</v>
      </c>
      <c r="S11" s="167"/>
      <c r="Z11">
        <v>0</v>
      </c>
    </row>
    <row r="12" spans="1:26" ht="35.1" customHeight="1" x14ac:dyDescent="0.25">
      <c r="A12" s="171"/>
      <c r="B12" s="168" t="s">
        <v>79</v>
      </c>
      <c r="C12" s="172" t="s">
        <v>83</v>
      </c>
      <c r="D12" s="168" t="s">
        <v>84</v>
      </c>
      <c r="E12" s="168" t="s">
        <v>82</v>
      </c>
      <c r="F12" s="169">
        <v>7871</v>
      </c>
      <c r="G12" s="170"/>
      <c r="H12" s="170"/>
      <c r="I12" s="170">
        <f>ROUND(F12*(G12+H12),2)</f>
        <v>0</v>
      </c>
      <c r="J12" s="168">
        <f>ROUND(F12*(N12),2)</f>
        <v>92877.8</v>
      </c>
      <c r="K12" s="1">
        <f>ROUND(F12*(O12),2)</f>
        <v>0</v>
      </c>
      <c r="L12" s="1">
        <f>ROUND(F12*(G12),2)</f>
        <v>0</v>
      </c>
      <c r="M12" s="1"/>
      <c r="N12" s="1">
        <v>11.8</v>
      </c>
      <c r="O12" s="1"/>
      <c r="P12" s="167">
        <f>ROUND(F12*(R12),3)</f>
        <v>1032.124</v>
      </c>
      <c r="Q12" s="173"/>
      <c r="R12" s="173">
        <v>0.13113</v>
      </c>
      <c r="S12" s="167"/>
      <c r="Z12">
        <v>0</v>
      </c>
    </row>
    <row r="13" spans="1:26" ht="24.95" customHeight="1" x14ac:dyDescent="0.25">
      <c r="A13" s="171"/>
      <c r="B13" s="168" t="s">
        <v>85</v>
      </c>
      <c r="C13" s="172" t="s">
        <v>86</v>
      </c>
      <c r="D13" s="168" t="s">
        <v>87</v>
      </c>
      <c r="E13" s="168" t="s">
        <v>88</v>
      </c>
      <c r="F13" s="169">
        <v>420</v>
      </c>
      <c r="G13" s="170"/>
      <c r="H13" s="170"/>
      <c r="I13" s="170">
        <f>ROUND(F13*(G13+H13),2)</f>
        <v>0</v>
      </c>
      <c r="J13" s="168">
        <f>ROUND(F13*(N13),2)</f>
        <v>37800</v>
      </c>
      <c r="K13" s="1">
        <f>ROUND(F13*(O13),2)</f>
        <v>0</v>
      </c>
      <c r="L13" s="1">
        <f>ROUND(F13*(G13),2)</f>
        <v>0</v>
      </c>
      <c r="M13" s="1"/>
      <c r="N13" s="1">
        <v>90</v>
      </c>
      <c r="O13" s="1"/>
      <c r="P13" s="167">
        <f>ROUND(F13*(R13),3)</f>
        <v>430.92</v>
      </c>
      <c r="Q13" s="173"/>
      <c r="R13" s="173">
        <v>1.026</v>
      </c>
      <c r="S13" s="167"/>
      <c r="Z13">
        <v>0</v>
      </c>
    </row>
    <row r="14" spans="1:26" x14ac:dyDescent="0.25">
      <c r="A14" s="156"/>
      <c r="B14" s="156"/>
      <c r="C14" s="156"/>
      <c r="D14" s="156" t="s">
        <v>65</v>
      </c>
      <c r="E14" s="156"/>
      <c r="F14" s="167"/>
      <c r="G14" s="159"/>
      <c r="H14" s="159">
        <f>ROUND((SUM(M10:M13))/1,2)</f>
        <v>0</v>
      </c>
      <c r="I14" s="159">
        <f>ROUND((SUM(I10:I13))/1,2)</f>
        <v>0</v>
      </c>
      <c r="J14" s="156"/>
      <c r="K14" s="156"/>
      <c r="L14" s="156">
        <f>ROUND((SUM(L10:L13))/1,2)</f>
        <v>0</v>
      </c>
      <c r="M14" s="156">
        <f>ROUND((SUM(M10:M13))/1,2)</f>
        <v>0</v>
      </c>
      <c r="N14" s="156"/>
      <c r="O14" s="156"/>
      <c r="P14" s="174">
        <f>ROUND((SUM(P10:P13))/1,2)</f>
        <v>1522.31</v>
      </c>
      <c r="Q14" s="153"/>
      <c r="R14" s="153"/>
      <c r="S14" s="174">
        <f>ROUND((SUM(S10:S13))/1,2)</f>
        <v>0</v>
      </c>
      <c r="T14" s="153"/>
      <c r="U14" s="153"/>
      <c r="V14" s="153"/>
      <c r="W14" s="153"/>
      <c r="X14" s="153"/>
      <c r="Y14" s="153"/>
      <c r="Z14" s="153"/>
    </row>
    <row r="15" spans="1:26" x14ac:dyDescent="0.25">
      <c r="A15" s="1"/>
      <c r="B15" s="1"/>
      <c r="C15" s="1"/>
      <c r="D15" s="1"/>
      <c r="E15" s="1"/>
      <c r="F15" s="163"/>
      <c r="G15" s="149"/>
      <c r="H15" s="149"/>
      <c r="I15" s="149"/>
      <c r="J15" s="1"/>
      <c r="K15" s="1"/>
      <c r="L15" s="1"/>
      <c r="M15" s="1"/>
      <c r="N15" s="1"/>
      <c r="O15" s="1"/>
      <c r="P15" s="1"/>
      <c r="S15" s="1"/>
    </row>
    <row r="16" spans="1:26" x14ac:dyDescent="0.25">
      <c r="A16" s="156"/>
      <c r="B16" s="156"/>
      <c r="C16" s="156"/>
      <c r="D16" s="156" t="s">
        <v>66</v>
      </c>
      <c r="E16" s="156"/>
      <c r="F16" s="167"/>
      <c r="G16" s="157"/>
      <c r="H16" s="157"/>
      <c r="I16" s="157"/>
      <c r="J16" s="156"/>
      <c r="K16" s="156"/>
      <c r="L16" s="156"/>
      <c r="M16" s="156"/>
      <c r="N16" s="156"/>
      <c r="O16" s="156"/>
      <c r="P16" s="156"/>
      <c r="Q16" s="153"/>
      <c r="R16" s="153"/>
      <c r="S16" s="156"/>
      <c r="T16" s="153"/>
      <c r="U16" s="153"/>
      <c r="V16" s="153"/>
      <c r="W16" s="153"/>
      <c r="X16" s="153"/>
      <c r="Y16" s="153"/>
      <c r="Z16" s="153"/>
    </row>
    <row r="17" spans="1:26" ht="24.95" customHeight="1" x14ac:dyDescent="0.25">
      <c r="A17" s="171"/>
      <c r="B17" s="168" t="s">
        <v>89</v>
      </c>
      <c r="C17" s="172" t="s">
        <v>90</v>
      </c>
      <c r="D17" s="168" t="s">
        <v>91</v>
      </c>
      <c r="E17" s="168" t="s">
        <v>92</v>
      </c>
      <c r="F17" s="169">
        <v>250</v>
      </c>
      <c r="G17" s="170"/>
      <c r="H17" s="170"/>
      <c r="I17" s="170">
        <f>ROUND(F17*(G17+H17),2)</f>
        <v>0</v>
      </c>
      <c r="J17" s="168">
        <f>ROUND(F17*(N17),2)</f>
        <v>1142.5</v>
      </c>
      <c r="K17" s="1">
        <f>ROUND(F17*(O17),2)</f>
        <v>0</v>
      </c>
      <c r="L17" s="1">
        <f>ROUND(F17*(G17),2)</f>
        <v>0</v>
      </c>
      <c r="M17" s="1"/>
      <c r="N17" s="1">
        <v>4.57</v>
      </c>
      <c r="O17" s="1"/>
      <c r="P17" s="167">
        <f>ROUND(F17*(R17),3)</f>
        <v>5.0000000000000001E-3</v>
      </c>
      <c r="Q17" s="173"/>
      <c r="R17" s="173">
        <v>2.0000000000000002E-5</v>
      </c>
      <c r="S17" s="167"/>
      <c r="Z17">
        <v>0</v>
      </c>
    </row>
    <row r="18" spans="1:26" ht="35.1" customHeight="1" x14ac:dyDescent="0.25">
      <c r="A18" s="171"/>
      <c r="B18" s="168" t="s">
        <v>85</v>
      </c>
      <c r="C18" s="172" t="s">
        <v>93</v>
      </c>
      <c r="D18" s="168" t="s">
        <v>94</v>
      </c>
      <c r="E18" s="168" t="s">
        <v>82</v>
      </c>
      <c r="F18" s="169">
        <v>7871</v>
      </c>
      <c r="G18" s="170"/>
      <c r="H18" s="170"/>
      <c r="I18" s="170">
        <f>ROUND(F18*(G18+H18),2)</f>
        <v>0</v>
      </c>
      <c r="J18" s="168">
        <f>ROUND(F18*(N18),2)</f>
        <v>787.1</v>
      </c>
      <c r="K18" s="1">
        <f>ROUND(F18*(O18),2)</f>
        <v>0</v>
      </c>
      <c r="L18" s="1">
        <f>ROUND(F18*(G18),2)</f>
        <v>0</v>
      </c>
      <c r="M18" s="1"/>
      <c r="N18" s="1">
        <v>0.1</v>
      </c>
      <c r="O18" s="1"/>
      <c r="P18" s="167"/>
      <c r="Q18" s="173"/>
      <c r="R18" s="173"/>
      <c r="S18" s="167"/>
      <c r="Z18">
        <v>0</v>
      </c>
    </row>
    <row r="19" spans="1:26" x14ac:dyDescent="0.25">
      <c r="A19" s="156"/>
      <c r="B19" s="156"/>
      <c r="C19" s="156"/>
      <c r="D19" s="156" t="s">
        <v>66</v>
      </c>
      <c r="E19" s="156"/>
      <c r="F19" s="167"/>
      <c r="G19" s="159"/>
      <c r="H19" s="159">
        <f>ROUND((SUM(M16:M18))/1,2)</f>
        <v>0</v>
      </c>
      <c r="I19" s="159">
        <f>ROUND((SUM(I16:I18))/1,2)</f>
        <v>0</v>
      </c>
      <c r="J19" s="156"/>
      <c r="K19" s="156"/>
      <c r="L19" s="156">
        <f>ROUND((SUM(L16:L18))/1,2)</f>
        <v>0</v>
      </c>
      <c r="M19" s="156">
        <f>ROUND((SUM(M16:M18))/1,2)</f>
        <v>0</v>
      </c>
      <c r="N19" s="156"/>
      <c r="O19" s="156"/>
      <c r="P19" s="174">
        <f>ROUND((SUM(P16:P18))/1,2)</f>
        <v>0.01</v>
      </c>
      <c r="Q19" s="153"/>
      <c r="R19" s="153"/>
      <c r="S19" s="174">
        <f>ROUND((SUM(S16:S18))/1,2)</f>
        <v>0</v>
      </c>
      <c r="T19" s="153"/>
      <c r="U19" s="153"/>
      <c r="V19" s="153"/>
      <c r="W19" s="153"/>
      <c r="X19" s="153"/>
      <c r="Y19" s="153"/>
      <c r="Z19" s="153"/>
    </row>
    <row r="20" spans="1:26" x14ac:dyDescent="0.25">
      <c r="A20" s="1"/>
      <c r="B20" s="1"/>
      <c r="C20" s="1"/>
      <c r="D20" s="1"/>
      <c r="E20" s="1"/>
      <c r="F20" s="163"/>
      <c r="G20" s="149"/>
      <c r="H20" s="149"/>
      <c r="I20" s="149"/>
      <c r="J20" s="1"/>
      <c r="K20" s="1"/>
      <c r="L20" s="1"/>
      <c r="M20" s="1"/>
      <c r="N20" s="1"/>
      <c r="O20" s="1"/>
      <c r="P20" s="1"/>
      <c r="S20" s="1"/>
    </row>
    <row r="21" spans="1:26" x14ac:dyDescent="0.25">
      <c r="A21" s="156"/>
      <c r="B21" s="156"/>
      <c r="C21" s="156"/>
      <c r="D21" s="156" t="s">
        <v>67</v>
      </c>
      <c r="E21" s="156"/>
      <c r="F21" s="167"/>
      <c r="G21" s="157"/>
      <c r="H21" s="157"/>
      <c r="I21" s="157"/>
      <c r="J21" s="156"/>
      <c r="K21" s="156"/>
      <c r="L21" s="156"/>
      <c r="M21" s="156"/>
      <c r="N21" s="156"/>
      <c r="O21" s="156"/>
      <c r="P21" s="156"/>
      <c r="Q21" s="153"/>
      <c r="R21" s="153"/>
      <c r="S21" s="156"/>
      <c r="T21" s="153"/>
      <c r="U21" s="153"/>
      <c r="V21" s="153"/>
      <c r="W21" s="153"/>
      <c r="X21" s="153"/>
      <c r="Y21" s="153"/>
      <c r="Z21" s="153"/>
    </row>
    <row r="22" spans="1:26" ht="24.95" customHeight="1" x14ac:dyDescent="0.25">
      <c r="A22" s="171"/>
      <c r="B22" s="168" t="s">
        <v>85</v>
      </c>
      <c r="C22" s="172" t="s">
        <v>95</v>
      </c>
      <c r="D22" s="168" t="s">
        <v>96</v>
      </c>
      <c r="E22" s="168" t="s">
        <v>88</v>
      </c>
      <c r="F22" s="169">
        <v>1522.3178599999999</v>
      </c>
      <c r="G22" s="170"/>
      <c r="H22" s="170"/>
      <c r="I22" s="170">
        <f>ROUND(F22*(G22+H22),2)</f>
        <v>0</v>
      </c>
      <c r="J22" s="168">
        <f>ROUND(F22*(N22),2)</f>
        <v>1674.55</v>
      </c>
      <c r="K22" s="1">
        <f>ROUND(F22*(O22),2)</f>
        <v>0</v>
      </c>
      <c r="L22" s="1">
        <f>ROUND(F22*(G22),2)</f>
        <v>0</v>
      </c>
      <c r="M22" s="1"/>
      <c r="N22" s="1">
        <v>1.1000000000000001</v>
      </c>
      <c r="O22" s="1"/>
      <c r="P22" s="167"/>
      <c r="Q22" s="173"/>
      <c r="R22" s="173"/>
      <c r="S22" s="167"/>
      <c r="Z22">
        <v>0</v>
      </c>
    </row>
    <row r="23" spans="1:26" x14ac:dyDescent="0.25">
      <c r="A23" s="156"/>
      <c r="B23" s="156"/>
      <c r="C23" s="156"/>
      <c r="D23" s="156" t="s">
        <v>67</v>
      </c>
      <c r="E23" s="156"/>
      <c r="F23" s="167"/>
      <c r="G23" s="159"/>
      <c r="H23" s="159"/>
      <c r="I23" s="159">
        <f>ROUND((SUM(I21:I22))/1,2)</f>
        <v>0</v>
      </c>
      <c r="J23" s="156"/>
      <c r="K23" s="156"/>
      <c r="L23" s="156">
        <f>ROUND((SUM(L21:L22))/1,2)</f>
        <v>0</v>
      </c>
      <c r="M23" s="156">
        <f>ROUND((SUM(M21:M22))/1,2)</f>
        <v>0</v>
      </c>
      <c r="N23" s="156"/>
      <c r="O23" s="156"/>
      <c r="P23" s="174">
        <f>ROUND((SUM(P21:P22))/1,2)</f>
        <v>0</v>
      </c>
      <c r="S23" s="167">
        <f>ROUND((SUM(S21:S22))/1,2)</f>
        <v>0</v>
      </c>
    </row>
    <row r="24" spans="1:26" x14ac:dyDescent="0.25">
      <c r="A24" s="1"/>
      <c r="B24" s="1"/>
      <c r="C24" s="1"/>
      <c r="D24" s="1"/>
      <c r="E24" s="1"/>
      <c r="F24" s="163"/>
      <c r="G24" s="149"/>
      <c r="H24" s="149"/>
      <c r="I24" s="149"/>
      <c r="J24" s="1"/>
      <c r="K24" s="1"/>
      <c r="L24" s="1"/>
      <c r="M24" s="1"/>
      <c r="N24" s="1"/>
      <c r="O24" s="1"/>
      <c r="P24" s="1"/>
      <c r="S24" s="1"/>
    </row>
    <row r="25" spans="1:26" x14ac:dyDescent="0.25">
      <c r="A25" s="156"/>
      <c r="B25" s="156"/>
      <c r="C25" s="156"/>
      <c r="D25" s="2" t="s">
        <v>64</v>
      </c>
      <c r="E25" s="156"/>
      <c r="F25" s="167"/>
      <c r="G25" s="159"/>
      <c r="H25" s="159">
        <f>ROUND((SUM(M9:M24))/2,2)</f>
        <v>0</v>
      </c>
      <c r="I25" s="159">
        <f>ROUND((SUM(I9:I24))/2,2)</f>
        <v>0</v>
      </c>
      <c r="J25" s="156"/>
      <c r="K25" s="156"/>
      <c r="L25" s="156">
        <f>ROUND((SUM(L9:L24))/2,2)</f>
        <v>0</v>
      </c>
      <c r="M25" s="156">
        <f>ROUND((SUM(M9:M24))/2,2)</f>
        <v>0</v>
      </c>
      <c r="N25" s="156"/>
      <c r="O25" s="156"/>
      <c r="P25" s="174">
        <f>ROUND((SUM(P9:P24))/2,2)</f>
        <v>1522.32</v>
      </c>
      <c r="S25" s="174">
        <f>ROUND((SUM(S9:S24))/2,2)</f>
        <v>0</v>
      </c>
    </row>
    <row r="26" spans="1:26" x14ac:dyDescent="0.25">
      <c r="A26" s="175"/>
      <c r="B26" s="175"/>
      <c r="C26" s="175"/>
      <c r="D26" s="175" t="s">
        <v>68</v>
      </c>
      <c r="E26" s="175"/>
      <c r="F26" s="176"/>
      <c r="G26" s="177"/>
      <c r="H26" s="177">
        <f>ROUND((SUM(M9:M25))/3,2)</f>
        <v>0</v>
      </c>
      <c r="I26" s="177">
        <f>ROUND((SUM(I9:I25))/3,2)</f>
        <v>0</v>
      </c>
      <c r="J26" s="175"/>
      <c r="K26" s="175">
        <f>ROUND((SUM(K9:K25))/3,2)</f>
        <v>0</v>
      </c>
      <c r="L26" s="175">
        <f>ROUND((SUM(L9:L25))/3,2)</f>
        <v>0</v>
      </c>
      <c r="M26" s="175">
        <f>ROUND((SUM(M9:M25))/3,2)</f>
        <v>0</v>
      </c>
      <c r="N26" s="175"/>
      <c r="O26" s="175"/>
      <c r="P26" s="190">
        <f>ROUND((SUM(P9:P25))/3,2)</f>
        <v>1522.32</v>
      </c>
      <c r="S26" s="176">
        <f>ROUND((SUM(S9:S25))/3,2)</f>
        <v>0</v>
      </c>
      <c r="Z26">
        <f>(SUM(Z9:Z25))</f>
        <v>0</v>
      </c>
    </row>
  </sheetData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Oprava miestnych komunikácií a spevnených plôch v obci Slovenská Kajňa / Vlastný</oddHeader>
    <oddFooter>&amp;RStrana &amp;P z &amp;N    &amp;L&amp;7Spracované systémom Systematic®pyramida.wsn, tel.: 051 77 10 585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2</vt:i4>
      </vt:variant>
    </vt:vector>
  </HeadingPairs>
  <TitlesOfParts>
    <vt:vector size="7" baseType="lpstr">
      <vt:lpstr>Rekapitulácia</vt:lpstr>
      <vt:lpstr>Krycí list stavby</vt:lpstr>
      <vt:lpstr>Kryci_list 13075</vt:lpstr>
      <vt:lpstr>Rekap 13075</vt:lpstr>
      <vt:lpstr>SO 13075</vt:lpstr>
      <vt:lpstr>'Rekap 13075'!Názvy_tlače</vt:lpstr>
      <vt:lpstr>'SO 13075'!Názvy_tlače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 Halgaš</dc:creator>
  <cp:lastModifiedBy>Ján Halgaš</cp:lastModifiedBy>
  <dcterms:created xsi:type="dcterms:W3CDTF">2018-07-22T09:21:57Z</dcterms:created>
  <dcterms:modified xsi:type="dcterms:W3CDTF">2018-07-22T09:24:46Z</dcterms:modified>
</cp:coreProperties>
</file>