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Moja plocha\ACER\Slovenská Kajňa\PZ\E mail\"/>
    </mc:Choice>
  </mc:AlternateContent>
  <bookViews>
    <workbookView xWindow="2850" yWindow="2850" windowWidth="21600" windowHeight="11385"/>
  </bookViews>
  <sheets>
    <sheet name="Rekapitulácia" sheetId="1" r:id="rId1"/>
    <sheet name="Krycí list stavby" sheetId="2" r:id="rId2"/>
    <sheet name="Kryci_list 12972" sheetId="3" r:id="rId3"/>
    <sheet name="Rekap 12972" sheetId="4" r:id="rId4"/>
    <sheet name="SO 12972" sheetId="5" r:id="rId5"/>
    <sheet name="Kryci_list 12973" sheetId="6" r:id="rId6"/>
    <sheet name="Rekap 12973" sheetId="7" r:id="rId7"/>
    <sheet name="SO 12973" sheetId="8" r:id="rId8"/>
  </sheets>
  <definedNames>
    <definedName name="_xlnm.Print_Titles" localSheetId="3">'Rekap 12972'!$9:$9</definedName>
    <definedName name="_xlnm.Print_Titles" localSheetId="6">'Rekap 12973'!$9:$9</definedName>
    <definedName name="_xlnm.Print_Titles" localSheetId="4">'SO 12972'!$8:$8</definedName>
    <definedName name="_xlnm.Print_Titles" localSheetId="7">'SO 12973'!$8:$8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6" i="2" l="1"/>
  <c r="J28" i="2" s="1"/>
  <c r="J24" i="2"/>
  <c r="F24" i="2"/>
  <c r="J23" i="2"/>
  <c r="F23" i="2"/>
  <c r="J22" i="2"/>
  <c r="F22" i="2"/>
  <c r="J20" i="2"/>
  <c r="J18" i="2"/>
  <c r="J17" i="2"/>
  <c r="J16" i="2"/>
  <c r="F20" i="2"/>
  <c r="F18" i="2"/>
  <c r="E18" i="2"/>
  <c r="D18" i="2"/>
  <c r="F17" i="2"/>
  <c r="E17" i="2"/>
  <c r="D17" i="2"/>
  <c r="F16" i="2"/>
  <c r="E16" i="2"/>
  <c r="D16" i="2"/>
  <c r="B10" i="1"/>
  <c r="I29" i="2" s="1"/>
  <c r="J29" i="2" s="1"/>
  <c r="G9" i="1"/>
  <c r="F9" i="1"/>
  <c r="E9" i="1"/>
  <c r="D9" i="1"/>
  <c r="C9" i="1"/>
  <c r="B9" i="1"/>
  <c r="G8" i="1"/>
  <c r="C8" i="1"/>
  <c r="E8" i="1"/>
  <c r="G7" i="1"/>
  <c r="C7" i="1"/>
  <c r="E7" i="1"/>
  <c r="J17" i="6"/>
  <c r="K8" i="1"/>
  <c r="B8" i="1"/>
  <c r="I30" i="6"/>
  <c r="J30" i="6" s="1"/>
  <c r="Z47" i="8"/>
  <c r="V46" i="8"/>
  <c r="F21" i="7" s="1"/>
  <c r="S44" i="8"/>
  <c r="S46" i="8" s="1"/>
  <c r="E21" i="7" s="1"/>
  <c r="V44" i="8"/>
  <c r="F20" i="7" s="1"/>
  <c r="H44" i="8"/>
  <c r="K43" i="8"/>
  <c r="J43" i="8"/>
  <c r="M43" i="8"/>
  <c r="L43" i="8"/>
  <c r="I43" i="8"/>
  <c r="K42" i="8"/>
  <c r="J42" i="8"/>
  <c r="M42" i="8"/>
  <c r="L42" i="8"/>
  <c r="I42" i="8"/>
  <c r="S36" i="8"/>
  <c r="E16" i="7" s="1"/>
  <c r="V36" i="8"/>
  <c r="F16" i="7" s="1"/>
  <c r="I36" i="8"/>
  <c r="D16" i="7" s="1"/>
  <c r="K35" i="8"/>
  <c r="J35" i="8"/>
  <c r="M35" i="8"/>
  <c r="L35" i="8"/>
  <c r="I35" i="8"/>
  <c r="K34" i="8"/>
  <c r="J34" i="8"/>
  <c r="M34" i="8"/>
  <c r="H36" i="8" s="1"/>
  <c r="L34" i="8"/>
  <c r="I34" i="8"/>
  <c r="K33" i="8"/>
  <c r="J33" i="8"/>
  <c r="M33" i="8"/>
  <c r="M36" i="8" s="1"/>
  <c r="C16" i="7" s="1"/>
  <c r="L33" i="8"/>
  <c r="G36" i="8" s="1"/>
  <c r="I33" i="8"/>
  <c r="F15" i="7"/>
  <c r="V30" i="8"/>
  <c r="V38" i="8" s="1"/>
  <c r="F17" i="7" s="1"/>
  <c r="K29" i="8"/>
  <c r="J29" i="8"/>
  <c r="S29" i="8"/>
  <c r="M29" i="8"/>
  <c r="L29" i="8"/>
  <c r="I29" i="8"/>
  <c r="K28" i="8"/>
  <c r="J28" i="8"/>
  <c r="M28" i="8"/>
  <c r="L28" i="8"/>
  <c r="I28" i="8"/>
  <c r="K27" i="8"/>
  <c r="J27" i="8"/>
  <c r="M27" i="8"/>
  <c r="L27" i="8"/>
  <c r="I27" i="8"/>
  <c r="K26" i="8"/>
  <c r="J26" i="8"/>
  <c r="M26" i="8"/>
  <c r="L26" i="8"/>
  <c r="I26" i="8"/>
  <c r="K25" i="8"/>
  <c r="J25" i="8"/>
  <c r="M25" i="8"/>
  <c r="L25" i="8"/>
  <c r="I25" i="8"/>
  <c r="K24" i="8"/>
  <c r="J24" i="8"/>
  <c r="S24" i="8"/>
  <c r="M24" i="8"/>
  <c r="L24" i="8"/>
  <c r="I24" i="8"/>
  <c r="K23" i="8"/>
  <c r="J23" i="8"/>
  <c r="S23" i="8"/>
  <c r="S30" i="8" s="1"/>
  <c r="E15" i="7" s="1"/>
  <c r="M23" i="8"/>
  <c r="M30" i="8" s="1"/>
  <c r="C15" i="7" s="1"/>
  <c r="L23" i="8"/>
  <c r="I23" i="8"/>
  <c r="I30" i="8" s="1"/>
  <c r="D15" i="7" s="1"/>
  <c r="S17" i="8"/>
  <c r="V17" i="8"/>
  <c r="V19" i="8" s="1"/>
  <c r="F12" i="7" s="1"/>
  <c r="K16" i="8"/>
  <c r="J16" i="8"/>
  <c r="M16" i="8"/>
  <c r="L16" i="8"/>
  <c r="I16" i="8"/>
  <c r="K15" i="8"/>
  <c r="J15" i="8"/>
  <c r="M15" i="8"/>
  <c r="L15" i="8"/>
  <c r="I15" i="8"/>
  <c r="K14" i="8"/>
  <c r="J14" i="8"/>
  <c r="M14" i="8"/>
  <c r="L14" i="8"/>
  <c r="I14" i="8"/>
  <c r="K13" i="8"/>
  <c r="J13" i="8"/>
  <c r="M13" i="8"/>
  <c r="L13" i="8"/>
  <c r="L17" i="8" s="1"/>
  <c r="B11" i="7" s="1"/>
  <c r="I13" i="8"/>
  <c r="K12" i="8"/>
  <c r="J12" i="8"/>
  <c r="M12" i="8"/>
  <c r="L12" i="8"/>
  <c r="I12" i="8"/>
  <c r="K11" i="8"/>
  <c r="K47" i="8" s="1"/>
  <c r="J11" i="8"/>
  <c r="M11" i="8"/>
  <c r="L11" i="8"/>
  <c r="I11" i="8"/>
  <c r="J20" i="6"/>
  <c r="J17" i="3"/>
  <c r="K7" i="1"/>
  <c r="B7" i="1"/>
  <c r="I30" i="3"/>
  <c r="J30" i="3" s="1"/>
  <c r="Z137" i="5"/>
  <c r="S134" i="5"/>
  <c r="S136" i="5" s="1"/>
  <c r="E30" i="4" s="1"/>
  <c r="V134" i="5"/>
  <c r="F29" i="4" s="1"/>
  <c r="K133" i="5"/>
  <c r="J133" i="5"/>
  <c r="M133" i="5"/>
  <c r="L133" i="5"/>
  <c r="I133" i="5"/>
  <c r="K132" i="5"/>
  <c r="J132" i="5"/>
  <c r="M132" i="5"/>
  <c r="L132" i="5"/>
  <c r="I132" i="5"/>
  <c r="V126" i="5"/>
  <c r="F25" i="4" s="1"/>
  <c r="K125" i="5"/>
  <c r="J125" i="5"/>
  <c r="M125" i="5"/>
  <c r="L125" i="5"/>
  <c r="I125" i="5"/>
  <c r="K124" i="5"/>
  <c r="J124" i="5"/>
  <c r="S124" i="5"/>
  <c r="S126" i="5" s="1"/>
  <c r="E25" i="4" s="1"/>
  <c r="M124" i="5"/>
  <c r="M126" i="5" s="1"/>
  <c r="C25" i="4" s="1"/>
  <c r="L124" i="5"/>
  <c r="G126" i="5" s="1"/>
  <c r="I124" i="5"/>
  <c r="I126" i="5" s="1"/>
  <c r="D25" i="4" s="1"/>
  <c r="K120" i="5"/>
  <c r="J120" i="5"/>
  <c r="S120" i="5"/>
  <c r="M120" i="5"/>
  <c r="L120" i="5"/>
  <c r="I120" i="5"/>
  <c r="K119" i="5"/>
  <c r="J119" i="5"/>
  <c r="M119" i="5"/>
  <c r="L119" i="5"/>
  <c r="I119" i="5"/>
  <c r="K118" i="5"/>
  <c r="J118" i="5"/>
  <c r="S118" i="5"/>
  <c r="M118" i="5"/>
  <c r="L118" i="5"/>
  <c r="I118" i="5"/>
  <c r="K117" i="5"/>
  <c r="J117" i="5"/>
  <c r="S117" i="5"/>
  <c r="M117" i="5"/>
  <c r="L117" i="5"/>
  <c r="I117" i="5"/>
  <c r="K116" i="5"/>
  <c r="J116" i="5"/>
  <c r="M116" i="5"/>
  <c r="L116" i="5"/>
  <c r="I116" i="5"/>
  <c r="K115" i="5"/>
  <c r="J115" i="5"/>
  <c r="S115" i="5"/>
  <c r="M115" i="5"/>
  <c r="L115" i="5"/>
  <c r="I115" i="5"/>
  <c r="K114" i="5"/>
  <c r="J114" i="5"/>
  <c r="S114" i="5"/>
  <c r="M114" i="5"/>
  <c r="L114" i="5"/>
  <c r="I114" i="5"/>
  <c r="K113" i="5"/>
  <c r="J113" i="5"/>
  <c r="M113" i="5"/>
  <c r="L113" i="5"/>
  <c r="I113" i="5"/>
  <c r="K112" i="5"/>
  <c r="J112" i="5"/>
  <c r="M112" i="5"/>
  <c r="L112" i="5"/>
  <c r="I112" i="5"/>
  <c r="K111" i="5"/>
  <c r="J111" i="5"/>
  <c r="S111" i="5"/>
  <c r="S121" i="5" s="1"/>
  <c r="E24" i="4" s="1"/>
  <c r="M111" i="5"/>
  <c r="L111" i="5"/>
  <c r="I111" i="5"/>
  <c r="K110" i="5"/>
  <c r="J110" i="5"/>
  <c r="V110" i="5"/>
  <c r="V121" i="5" s="1"/>
  <c r="F24" i="4" s="1"/>
  <c r="M110" i="5"/>
  <c r="M121" i="5" s="1"/>
  <c r="C24" i="4" s="1"/>
  <c r="L110" i="5"/>
  <c r="L121" i="5" s="1"/>
  <c r="B24" i="4" s="1"/>
  <c r="I110" i="5"/>
  <c r="I121" i="5" s="1"/>
  <c r="D24" i="4" s="1"/>
  <c r="K106" i="5"/>
  <c r="J106" i="5"/>
  <c r="M106" i="5"/>
  <c r="L106" i="5"/>
  <c r="I106" i="5"/>
  <c r="K105" i="5"/>
  <c r="J105" i="5"/>
  <c r="S105" i="5"/>
  <c r="M105" i="5"/>
  <c r="L105" i="5"/>
  <c r="I105" i="5"/>
  <c r="K104" i="5"/>
  <c r="J104" i="5"/>
  <c r="M104" i="5"/>
  <c r="L104" i="5"/>
  <c r="I104" i="5"/>
  <c r="K103" i="5"/>
  <c r="J103" i="5"/>
  <c r="M103" i="5"/>
  <c r="L103" i="5"/>
  <c r="I103" i="5"/>
  <c r="K102" i="5"/>
  <c r="J102" i="5"/>
  <c r="S102" i="5"/>
  <c r="M102" i="5"/>
  <c r="L102" i="5"/>
  <c r="I102" i="5"/>
  <c r="K101" i="5"/>
  <c r="J101" i="5"/>
  <c r="S101" i="5"/>
  <c r="M101" i="5"/>
  <c r="L101" i="5"/>
  <c r="I101" i="5"/>
  <c r="K100" i="5"/>
  <c r="J100" i="5"/>
  <c r="S100" i="5"/>
  <c r="S107" i="5" s="1"/>
  <c r="E23" i="4" s="1"/>
  <c r="M100" i="5"/>
  <c r="L100" i="5"/>
  <c r="I100" i="5"/>
  <c r="K99" i="5"/>
  <c r="J99" i="5"/>
  <c r="M99" i="5"/>
  <c r="L99" i="5"/>
  <c r="I99" i="5"/>
  <c r="K98" i="5"/>
  <c r="J98" i="5"/>
  <c r="M98" i="5"/>
  <c r="L98" i="5"/>
  <c r="I98" i="5"/>
  <c r="K97" i="5"/>
  <c r="J97" i="5"/>
  <c r="V97" i="5"/>
  <c r="V107" i="5" s="1"/>
  <c r="F23" i="4" s="1"/>
  <c r="M97" i="5"/>
  <c r="H107" i="5" s="1"/>
  <c r="L97" i="5"/>
  <c r="G107" i="5" s="1"/>
  <c r="I97" i="5"/>
  <c r="I107" i="5" s="1"/>
  <c r="D23" i="4" s="1"/>
  <c r="K93" i="5"/>
  <c r="J93" i="5"/>
  <c r="M93" i="5"/>
  <c r="L93" i="5"/>
  <c r="I93" i="5"/>
  <c r="K92" i="5"/>
  <c r="J92" i="5"/>
  <c r="S92" i="5"/>
  <c r="M92" i="5"/>
  <c r="L92" i="5"/>
  <c r="I92" i="5"/>
  <c r="K91" i="5"/>
  <c r="J91" i="5"/>
  <c r="S91" i="5"/>
  <c r="M91" i="5"/>
  <c r="L91" i="5"/>
  <c r="I91" i="5"/>
  <c r="K90" i="5"/>
  <c r="J90" i="5"/>
  <c r="V90" i="5"/>
  <c r="M90" i="5"/>
  <c r="L90" i="5"/>
  <c r="I90" i="5"/>
  <c r="K89" i="5"/>
  <c r="J89" i="5"/>
  <c r="V89" i="5"/>
  <c r="M89" i="5"/>
  <c r="L89" i="5"/>
  <c r="I89" i="5"/>
  <c r="K88" i="5"/>
  <c r="J88" i="5"/>
  <c r="V88" i="5"/>
  <c r="M88" i="5"/>
  <c r="L88" i="5"/>
  <c r="I88" i="5"/>
  <c r="K87" i="5"/>
  <c r="J87" i="5"/>
  <c r="S87" i="5"/>
  <c r="M87" i="5"/>
  <c r="L87" i="5"/>
  <c r="I87" i="5"/>
  <c r="K86" i="5"/>
  <c r="J86" i="5"/>
  <c r="S86" i="5"/>
  <c r="S94" i="5" s="1"/>
  <c r="E22" i="4" s="1"/>
  <c r="M86" i="5"/>
  <c r="L86" i="5"/>
  <c r="I86" i="5"/>
  <c r="K85" i="5"/>
  <c r="J85" i="5"/>
  <c r="V85" i="5"/>
  <c r="M85" i="5"/>
  <c r="L85" i="5"/>
  <c r="I85" i="5"/>
  <c r="K84" i="5"/>
  <c r="J84" i="5"/>
  <c r="V84" i="5"/>
  <c r="M84" i="5"/>
  <c r="L84" i="5"/>
  <c r="I84" i="5"/>
  <c r="K83" i="5"/>
  <c r="J83" i="5"/>
  <c r="M83" i="5"/>
  <c r="L83" i="5"/>
  <c r="I83" i="5"/>
  <c r="K82" i="5"/>
  <c r="J82" i="5"/>
  <c r="V82" i="5"/>
  <c r="M82" i="5"/>
  <c r="L82" i="5"/>
  <c r="I82" i="5"/>
  <c r="K81" i="5"/>
  <c r="J81" i="5"/>
  <c r="V81" i="5"/>
  <c r="V94" i="5" s="1"/>
  <c r="F22" i="4" s="1"/>
  <c r="M81" i="5"/>
  <c r="M94" i="5" s="1"/>
  <c r="C22" i="4" s="1"/>
  <c r="L81" i="5"/>
  <c r="G94" i="5" s="1"/>
  <c r="I81" i="5"/>
  <c r="I94" i="5" s="1"/>
  <c r="D22" i="4" s="1"/>
  <c r="V78" i="5"/>
  <c r="F21" i="4" s="1"/>
  <c r="K77" i="5"/>
  <c r="J77" i="5"/>
  <c r="M77" i="5"/>
  <c r="L77" i="5"/>
  <c r="I77" i="5"/>
  <c r="K76" i="5"/>
  <c r="J76" i="5"/>
  <c r="M76" i="5"/>
  <c r="L76" i="5"/>
  <c r="I76" i="5"/>
  <c r="K75" i="5"/>
  <c r="J75" i="5"/>
  <c r="S75" i="5"/>
  <c r="S78" i="5" s="1"/>
  <c r="E21" i="4" s="1"/>
  <c r="M75" i="5"/>
  <c r="M78" i="5" s="1"/>
  <c r="C21" i="4" s="1"/>
  <c r="L75" i="5"/>
  <c r="G78" i="5" s="1"/>
  <c r="I75" i="5"/>
  <c r="I78" i="5" s="1"/>
  <c r="D21" i="4" s="1"/>
  <c r="S72" i="5"/>
  <c r="E20" i="4" s="1"/>
  <c r="V72" i="5"/>
  <c r="F20" i="4" s="1"/>
  <c r="K71" i="5"/>
  <c r="J71" i="5"/>
  <c r="M71" i="5"/>
  <c r="L71" i="5"/>
  <c r="I71" i="5"/>
  <c r="K70" i="5"/>
  <c r="J70" i="5"/>
  <c r="M70" i="5"/>
  <c r="L70" i="5"/>
  <c r="I70" i="5"/>
  <c r="K69" i="5"/>
  <c r="J69" i="5"/>
  <c r="M69" i="5"/>
  <c r="M72" i="5" s="1"/>
  <c r="C20" i="4" s="1"/>
  <c r="L69" i="5"/>
  <c r="G72" i="5" s="1"/>
  <c r="I69" i="5"/>
  <c r="I72" i="5" s="1"/>
  <c r="D20" i="4" s="1"/>
  <c r="S66" i="5"/>
  <c r="E19" i="4" s="1"/>
  <c r="V66" i="5"/>
  <c r="V128" i="5" s="1"/>
  <c r="F26" i="4" s="1"/>
  <c r="K65" i="5"/>
  <c r="J65" i="5"/>
  <c r="M65" i="5"/>
  <c r="L65" i="5"/>
  <c r="I65" i="5"/>
  <c r="K64" i="5"/>
  <c r="J64" i="5"/>
  <c r="M64" i="5"/>
  <c r="L64" i="5"/>
  <c r="I64" i="5"/>
  <c r="K63" i="5"/>
  <c r="J63" i="5"/>
  <c r="M63" i="5"/>
  <c r="M66" i="5" s="1"/>
  <c r="C19" i="4" s="1"/>
  <c r="L63" i="5"/>
  <c r="I63" i="5"/>
  <c r="I66" i="5" s="1"/>
  <c r="D19" i="4" s="1"/>
  <c r="S57" i="5"/>
  <c r="E15" i="4" s="1"/>
  <c r="V57" i="5"/>
  <c r="F15" i="4" s="1"/>
  <c r="I57" i="5"/>
  <c r="D15" i="4" s="1"/>
  <c r="K56" i="5"/>
  <c r="J56" i="5"/>
  <c r="M56" i="5"/>
  <c r="H57" i="5" s="1"/>
  <c r="L56" i="5"/>
  <c r="L57" i="5" s="1"/>
  <c r="B15" i="4" s="1"/>
  <c r="I56" i="5"/>
  <c r="K52" i="5"/>
  <c r="J52" i="5"/>
  <c r="M52" i="5"/>
  <c r="L52" i="5"/>
  <c r="I52" i="5"/>
  <c r="K51" i="5"/>
  <c r="J51" i="5"/>
  <c r="M51" i="5"/>
  <c r="L51" i="5"/>
  <c r="I51" i="5"/>
  <c r="K50" i="5"/>
  <c r="J50" i="5"/>
  <c r="M50" i="5"/>
  <c r="L50" i="5"/>
  <c r="I50" i="5"/>
  <c r="K49" i="5"/>
  <c r="J49" i="5"/>
  <c r="M49" i="5"/>
  <c r="L49" i="5"/>
  <c r="I49" i="5"/>
  <c r="K48" i="5"/>
  <c r="J48" i="5"/>
  <c r="M48" i="5"/>
  <c r="L48" i="5"/>
  <c r="I48" i="5"/>
  <c r="K47" i="5"/>
  <c r="J47" i="5"/>
  <c r="M47" i="5"/>
  <c r="L47" i="5"/>
  <c r="I47" i="5"/>
  <c r="K46" i="5"/>
  <c r="J46" i="5"/>
  <c r="V46" i="5"/>
  <c r="M46" i="5"/>
  <c r="L46" i="5"/>
  <c r="I46" i="5"/>
  <c r="K45" i="5"/>
  <c r="J45" i="5"/>
  <c r="M45" i="5"/>
  <c r="L45" i="5"/>
  <c r="I45" i="5"/>
  <c r="K44" i="5"/>
  <c r="J44" i="5"/>
  <c r="V44" i="5"/>
  <c r="M44" i="5"/>
  <c r="L44" i="5"/>
  <c r="I44" i="5"/>
  <c r="K43" i="5"/>
  <c r="J43" i="5"/>
  <c r="M43" i="5"/>
  <c r="L43" i="5"/>
  <c r="I43" i="5"/>
  <c r="K42" i="5"/>
  <c r="J42" i="5"/>
  <c r="M42" i="5"/>
  <c r="L42" i="5"/>
  <c r="I42" i="5"/>
  <c r="K41" i="5"/>
  <c r="J41" i="5"/>
  <c r="M41" i="5"/>
  <c r="L41" i="5"/>
  <c r="I41" i="5"/>
  <c r="K40" i="5"/>
  <c r="J40" i="5"/>
  <c r="S40" i="5"/>
  <c r="M40" i="5"/>
  <c r="L40" i="5"/>
  <c r="I40" i="5"/>
  <c r="K39" i="5"/>
  <c r="J39" i="5"/>
  <c r="V39" i="5"/>
  <c r="M39" i="5"/>
  <c r="L39" i="5"/>
  <c r="I39" i="5"/>
  <c r="K38" i="5"/>
  <c r="J38" i="5"/>
  <c r="M38" i="5"/>
  <c r="L38" i="5"/>
  <c r="I38" i="5"/>
  <c r="K37" i="5"/>
  <c r="J37" i="5"/>
  <c r="M37" i="5"/>
  <c r="L37" i="5"/>
  <c r="I37" i="5"/>
  <c r="K36" i="5"/>
  <c r="J36" i="5"/>
  <c r="V36" i="5"/>
  <c r="V53" i="5" s="1"/>
  <c r="F14" i="4" s="1"/>
  <c r="S36" i="5"/>
  <c r="M36" i="5"/>
  <c r="L36" i="5"/>
  <c r="I36" i="5"/>
  <c r="K35" i="5"/>
  <c r="J35" i="5"/>
  <c r="S35" i="5"/>
  <c r="S53" i="5" s="1"/>
  <c r="E14" i="4" s="1"/>
  <c r="M35" i="5"/>
  <c r="M53" i="5" s="1"/>
  <c r="C14" i="4" s="1"/>
  <c r="L35" i="5"/>
  <c r="L53" i="5" s="1"/>
  <c r="B14" i="4" s="1"/>
  <c r="I35" i="5"/>
  <c r="I53" i="5" s="1"/>
  <c r="D14" i="4" s="1"/>
  <c r="V32" i="5"/>
  <c r="F13" i="4" s="1"/>
  <c r="K31" i="5"/>
  <c r="J31" i="5"/>
  <c r="S31" i="5"/>
  <c r="M31" i="5"/>
  <c r="L31" i="5"/>
  <c r="I31" i="5"/>
  <c r="K30" i="5"/>
  <c r="J30" i="5"/>
  <c r="S30" i="5"/>
  <c r="M30" i="5"/>
  <c r="L30" i="5"/>
  <c r="I30" i="5"/>
  <c r="K29" i="5"/>
  <c r="J29" i="5"/>
  <c r="S29" i="5"/>
  <c r="M29" i="5"/>
  <c r="L29" i="5"/>
  <c r="I29" i="5"/>
  <c r="K28" i="5"/>
  <c r="J28" i="5"/>
  <c r="S28" i="5"/>
  <c r="M28" i="5"/>
  <c r="L28" i="5"/>
  <c r="I28" i="5"/>
  <c r="K27" i="5"/>
  <c r="J27" i="5"/>
  <c r="S27" i="5"/>
  <c r="M27" i="5"/>
  <c r="L27" i="5"/>
  <c r="I27" i="5"/>
  <c r="K26" i="5"/>
  <c r="J26" i="5"/>
  <c r="S26" i="5"/>
  <c r="M26" i="5"/>
  <c r="L26" i="5"/>
  <c r="I26" i="5"/>
  <c r="K25" i="5"/>
  <c r="J25" i="5"/>
  <c r="S25" i="5"/>
  <c r="M25" i="5"/>
  <c r="L25" i="5"/>
  <c r="I25" i="5"/>
  <c r="K24" i="5"/>
  <c r="J24" i="5"/>
  <c r="S24" i="5"/>
  <c r="S32" i="5" s="1"/>
  <c r="E13" i="4" s="1"/>
  <c r="M24" i="5"/>
  <c r="L24" i="5"/>
  <c r="I24" i="5"/>
  <c r="K23" i="5"/>
  <c r="J23" i="5"/>
  <c r="M23" i="5"/>
  <c r="M32" i="5" s="1"/>
  <c r="C13" i="4" s="1"/>
  <c r="L23" i="5"/>
  <c r="G32" i="5" s="1"/>
  <c r="I23" i="5"/>
  <c r="I32" i="5" s="1"/>
  <c r="D13" i="4" s="1"/>
  <c r="F12" i="4"/>
  <c r="V20" i="5"/>
  <c r="K19" i="5"/>
  <c r="J19" i="5"/>
  <c r="S19" i="5"/>
  <c r="M19" i="5"/>
  <c r="L19" i="5"/>
  <c r="I19" i="5"/>
  <c r="K18" i="5"/>
  <c r="J18" i="5"/>
  <c r="S18" i="5"/>
  <c r="M18" i="5"/>
  <c r="L18" i="5"/>
  <c r="I18" i="5"/>
  <c r="K17" i="5"/>
  <c r="J17" i="5"/>
  <c r="S17" i="5"/>
  <c r="S20" i="5" s="1"/>
  <c r="E12" i="4" s="1"/>
  <c r="M17" i="5"/>
  <c r="H20" i="5" s="1"/>
  <c r="L17" i="5"/>
  <c r="G20" i="5" s="1"/>
  <c r="I17" i="5"/>
  <c r="I20" i="5" s="1"/>
  <c r="D12" i="4" s="1"/>
  <c r="V14" i="5"/>
  <c r="K13" i="5"/>
  <c r="J13" i="5"/>
  <c r="M13" i="5"/>
  <c r="L13" i="5"/>
  <c r="I13" i="5"/>
  <c r="K12" i="5"/>
  <c r="J12" i="5"/>
  <c r="S12" i="5"/>
  <c r="M12" i="5"/>
  <c r="L12" i="5"/>
  <c r="I12" i="5"/>
  <c r="K11" i="5"/>
  <c r="K137" i="5" s="1"/>
  <c r="J11" i="5"/>
  <c r="S11" i="5"/>
  <c r="M11" i="5"/>
  <c r="M14" i="5" s="1"/>
  <c r="C11" i="4" s="1"/>
  <c r="L11" i="5"/>
  <c r="I11" i="5"/>
  <c r="J20" i="3"/>
  <c r="G10" i="1" l="1"/>
  <c r="B11" i="1"/>
  <c r="I38" i="8"/>
  <c r="D17" i="7" s="1"/>
  <c r="F17" i="6" s="1"/>
  <c r="M38" i="8"/>
  <c r="C17" i="7" s="1"/>
  <c r="E20" i="7"/>
  <c r="V47" i="8"/>
  <c r="F23" i="7" s="1"/>
  <c r="G30" i="8"/>
  <c r="M17" i="8"/>
  <c r="C11" i="7" s="1"/>
  <c r="E11" i="7"/>
  <c r="S19" i="8"/>
  <c r="E12" i="7" s="1"/>
  <c r="H30" i="8"/>
  <c r="L36" i="8"/>
  <c r="B16" i="7" s="1"/>
  <c r="L44" i="8"/>
  <c r="B20" i="7" s="1"/>
  <c r="L46" i="8"/>
  <c r="B21" i="7" s="1"/>
  <c r="D18" i="6" s="1"/>
  <c r="G19" i="8"/>
  <c r="G17" i="8"/>
  <c r="F11" i="7"/>
  <c r="L19" i="8"/>
  <c r="B12" i="7" s="1"/>
  <c r="D16" i="6" s="1"/>
  <c r="L30" i="8"/>
  <c r="B15" i="7" s="1"/>
  <c r="H38" i="8"/>
  <c r="S38" i="8"/>
  <c r="E17" i="7" s="1"/>
  <c r="I44" i="8"/>
  <c r="D20" i="7" s="1"/>
  <c r="M44" i="8"/>
  <c r="M46" i="8" s="1"/>
  <c r="C21" i="7" s="1"/>
  <c r="E18" i="6" s="1"/>
  <c r="I17" i="8"/>
  <c r="D11" i="7" s="1"/>
  <c r="H17" i="8"/>
  <c r="G44" i="8"/>
  <c r="E17" i="6"/>
  <c r="V59" i="5"/>
  <c r="F16" i="4" s="1"/>
  <c r="G14" i="5"/>
  <c r="F11" i="4"/>
  <c r="L20" i="5"/>
  <c r="B12" i="4" s="1"/>
  <c r="H32" i="5"/>
  <c r="G53" i="5"/>
  <c r="M57" i="5"/>
  <c r="C15" i="4" s="1"/>
  <c r="G66" i="5"/>
  <c r="F19" i="4"/>
  <c r="H72" i="5"/>
  <c r="H78" i="5"/>
  <c r="H94" i="5"/>
  <c r="L107" i="5"/>
  <c r="B23" i="4" s="1"/>
  <c r="G121" i="5"/>
  <c r="H126" i="5"/>
  <c r="I128" i="5"/>
  <c r="D26" i="4" s="1"/>
  <c r="F17" i="3" s="1"/>
  <c r="H134" i="5"/>
  <c r="E29" i="4"/>
  <c r="V136" i="5"/>
  <c r="F30" i="4" s="1"/>
  <c r="V137" i="5"/>
  <c r="F32" i="4" s="1"/>
  <c r="I14" i="5"/>
  <c r="D11" i="4" s="1"/>
  <c r="H14" i="5"/>
  <c r="M20" i="5"/>
  <c r="C12" i="4" s="1"/>
  <c r="L32" i="5"/>
  <c r="B13" i="4" s="1"/>
  <c r="H53" i="5"/>
  <c r="G57" i="5"/>
  <c r="H66" i="5"/>
  <c r="L72" i="5"/>
  <c r="B20" i="4" s="1"/>
  <c r="L78" i="5"/>
  <c r="B21" i="4" s="1"/>
  <c r="L94" i="5"/>
  <c r="B22" i="4" s="1"/>
  <c r="M107" i="5"/>
  <c r="C23" i="4" s="1"/>
  <c r="H121" i="5"/>
  <c r="L126" i="5"/>
  <c r="B25" i="4" s="1"/>
  <c r="L134" i="5"/>
  <c r="B29" i="4" s="1"/>
  <c r="L14" i="5"/>
  <c r="B11" i="4" s="1"/>
  <c r="I59" i="5"/>
  <c r="D16" i="4" s="1"/>
  <c r="F16" i="3" s="1"/>
  <c r="M59" i="5"/>
  <c r="C16" i="4" s="1"/>
  <c r="E16" i="3" s="1"/>
  <c r="L66" i="5"/>
  <c r="B19" i="4" s="1"/>
  <c r="H128" i="5"/>
  <c r="S128" i="5"/>
  <c r="E26" i="4" s="1"/>
  <c r="I134" i="5"/>
  <c r="D29" i="4" s="1"/>
  <c r="M134" i="5"/>
  <c r="C29" i="4" s="1"/>
  <c r="S14" i="5"/>
  <c r="E11" i="4" s="1"/>
  <c r="G59" i="5"/>
  <c r="G134" i="5"/>
  <c r="G11" i="1" l="1"/>
  <c r="I30" i="2"/>
  <c r="J30" i="2" s="1"/>
  <c r="J31" i="2" s="1"/>
  <c r="G12" i="1"/>
  <c r="G46" i="8"/>
  <c r="S47" i="8"/>
  <c r="E23" i="7" s="1"/>
  <c r="I46" i="8"/>
  <c r="D21" i="7" s="1"/>
  <c r="F18" i="6" s="1"/>
  <c r="L38" i="8"/>
  <c r="B17" i="7" s="1"/>
  <c r="D17" i="6" s="1"/>
  <c r="C20" i="7"/>
  <c r="H46" i="8"/>
  <c r="G38" i="8"/>
  <c r="H19" i="8"/>
  <c r="I19" i="8"/>
  <c r="D12" i="7" s="1"/>
  <c r="F16" i="6" s="1"/>
  <c r="M19" i="8"/>
  <c r="H47" i="8" s="1"/>
  <c r="J24" i="6"/>
  <c r="F20" i="6"/>
  <c r="F24" i="6"/>
  <c r="S59" i="5"/>
  <c r="E16" i="4" s="1"/>
  <c r="I136" i="5"/>
  <c r="D30" i="4" s="1"/>
  <c r="F18" i="3" s="1"/>
  <c r="F23" i="3" s="1"/>
  <c r="G128" i="5"/>
  <c r="L59" i="5"/>
  <c r="B16" i="4" s="1"/>
  <c r="D16" i="3" s="1"/>
  <c r="H59" i="5"/>
  <c r="M136" i="5"/>
  <c r="C30" i="4" s="1"/>
  <c r="E18" i="3" s="1"/>
  <c r="M128" i="5"/>
  <c r="G136" i="5"/>
  <c r="L136" i="5"/>
  <c r="B30" i="4" s="1"/>
  <c r="D18" i="3" s="1"/>
  <c r="H136" i="5"/>
  <c r="I137" i="5"/>
  <c r="D32" i="4" s="1"/>
  <c r="L128" i="5"/>
  <c r="B26" i="4" s="1"/>
  <c r="D17" i="3" s="1"/>
  <c r="F24" i="3"/>
  <c r="J23" i="3"/>
  <c r="J24" i="3"/>
  <c r="J22" i="3"/>
  <c r="F22" i="3"/>
  <c r="F20" i="3"/>
  <c r="F23" i="6" l="1"/>
  <c r="J22" i="6"/>
  <c r="J26" i="6" s="1"/>
  <c r="J28" i="6" s="1"/>
  <c r="F22" i="6"/>
  <c r="J23" i="6"/>
  <c r="G47" i="8"/>
  <c r="C12" i="7"/>
  <c r="E16" i="6" s="1"/>
  <c r="M47" i="8"/>
  <c r="C23" i="7" s="1"/>
  <c r="I47" i="8"/>
  <c r="D23" i="7" s="1"/>
  <c r="L47" i="8"/>
  <c r="B23" i="7" s="1"/>
  <c r="G137" i="5"/>
  <c r="S137" i="5"/>
  <c r="E32" i="4" s="1"/>
  <c r="C26" i="4"/>
  <c r="E17" i="3" s="1"/>
  <c r="M137" i="5"/>
  <c r="C32" i="4" s="1"/>
  <c r="H137" i="5"/>
  <c r="L137" i="5"/>
  <c r="B32" i="4" s="1"/>
  <c r="J26" i="3"/>
  <c r="J28" i="3" s="1"/>
  <c r="I29" i="6" l="1"/>
  <c r="J29" i="6" s="1"/>
  <c r="J31" i="6" s="1"/>
  <c r="I29" i="3"/>
  <c r="J29" i="3" s="1"/>
  <c r="J31" i="3" s="1"/>
</calcChain>
</file>

<file path=xl/sharedStrings.xml><?xml version="1.0" encoding="utf-8"?>
<sst xmlns="http://schemas.openxmlformats.org/spreadsheetml/2006/main" count="742" uniqueCount="345">
  <si>
    <t>Rekapitulácia rozpočtu</t>
  </si>
  <si>
    <t>Stavba Úpravy hasičskej zbrojnice Slovenská Kajňa</t>
  </si>
  <si>
    <t xml:space="preserve">           Sadzby DPH</t>
  </si>
  <si>
    <t xml:space="preserve">   A   </t>
  </si>
  <si>
    <t xml:space="preserve">   B   </t>
  </si>
  <si>
    <t>Názov objektu</t>
  </si>
  <si>
    <t>ZRN</t>
  </si>
  <si>
    <t>VRN</t>
  </si>
  <si>
    <t>HZS</t>
  </si>
  <si>
    <t>Kompl.čin.</t>
  </si>
  <si>
    <t>Ost. náklady</t>
  </si>
  <si>
    <t>Cena</t>
  </si>
  <si>
    <t>Časť A - Úpravy hasičskej zbrojnice</t>
  </si>
  <si>
    <t xml:space="preserve">Časť B - Ostatné práce </t>
  </si>
  <si>
    <t>Krycí list rozpočtu</t>
  </si>
  <si>
    <t xml:space="preserve">Miesto:  </t>
  </si>
  <si>
    <t>Objekt Časť A - Úpravy hasičskej zbrojnice</t>
  </si>
  <si>
    <t xml:space="preserve">Ks: </t>
  </si>
  <si>
    <t xml:space="preserve">Zákazka: </t>
  </si>
  <si>
    <t>Spracoval: Gabriela Gmitrová G&amp;G Cenozbrojni´Ł_x0018_</t>
  </si>
  <si>
    <t xml:space="preserve">Dňa </t>
  </si>
  <si>
    <t>11.06.2019</t>
  </si>
  <si>
    <t>Odberateľ: Obec Slovenská Kajňa</t>
  </si>
  <si>
    <t xml:space="preserve">Projektant:  </t>
  </si>
  <si>
    <t xml:space="preserve">Dodávateľ:  </t>
  </si>
  <si>
    <t xml:space="preserve">IČO: </t>
  </si>
  <si>
    <t xml:space="preserve">DIČ: </t>
  </si>
  <si>
    <t xml:space="preserve">IČO:  </t>
  </si>
  <si>
    <t xml:space="preserve">DIČ:  </t>
  </si>
  <si>
    <t xml:space="preserve">A </t>
  </si>
  <si>
    <t xml:space="preserve">HSV </t>
  </si>
  <si>
    <t xml:space="preserve">PSV </t>
  </si>
  <si>
    <t xml:space="preserve">MONT </t>
  </si>
  <si>
    <t>Spolu</t>
  </si>
  <si>
    <t xml:space="preserve">B </t>
  </si>
  <si>
    <t>Ďalšie náklady</t>
  </si>
  <si>
    <t>Ostatné náklady</t>
  </si>
  <si>
    <t xml:space="preserve">Kompletačná činnosť </t>
  </si>
  <si>
    <t xml:space="preserve">HZS </t>
  </si>
  <si>
    <t xml:space="preserve">E </t>
  </si>
  <si>
    <t>Celkové náklady</t>
  </si>
  <si>
    <t>Súčet riadkov 5,10,15,20</t>
  </si>
  <si>
    <t xml:space="preserve">DPH 20% z </t>
  </si>
  <si>
    <t>Spolu v EUR</t>
  </si>
  <si>
    <t xml:space="preserve">F </t>
  </si>
  <si>
    <t xml:space="preserve">C </t>
  </si>
  <si>
    <t>Zariadenie staveniska</t>
  </si>
  <si>
    <t>Sťažené výrobné podmienky</t>
  </si>
  <si>
    <t>Prevádzkové vplyvy</t>
  </si>
  <si>
    <t>0% z [H+P+M]</t>
  </si>
  <si>
    <t>0% z [H+P]</t>
  </si>
  <si>
    <t xml:space="preserve">D </t>
  </si>
  <si>
    <t>Sťažené podmienky dopravy</t>
  </si>
  <si>
    <t>Horské oblasti</t>
  </si>
  <si>
    <t>Mimostavenisková doprava</t>
  </si>
  <si>
    <t>Montáž</t>
  </si>
  <si>
    <t>Materiál</t>
  </si>
  <si>
    <t>ZRN spolu</t>
  </si>
  <si>
    <t>Odberateľ</t>
  </si>
  <si>
    <t>Dodávateľ</t>
  </si>
  <si>
    <t>Projektant,rozpočtár</t>
  </si>
  <si>
    <t>Oddiel</t>
  </si>
  <si>
    <t>Hmotnosť (T)</t>
  </si>
  <si>
    <t>Suť (T)</t>
  </si>
  <si>
    <t>Spracoval: Gabriela Gmitrová G&amp;G Ceno</t>
  </si>
  <si>
    <t>Dátum: 11.06.2019</t>
  </si>
  <si>
    <t>Prehľad rozpočtových nákladov</t>
  </si>
  <si>
    <t>Práce HSV</t>
  </si>
  <si>
    <t>ZVISLÉ KONŠTRUKCIE</t>
  </si>
  <si>
    <t>VODOROVNÉ KONŠTRUKCIE</t>
  </si>
  <si>
    <t>POVRCHOVÉ ÚPRAVY</t>
  </si>
  <si>
    <t>OSTATNÉ PRÁCE</t>
  </si>
  <si>
    <t>PRESUNY HMÔT</t>
  </si>
  <si>
    <t>Práce PSV</t>
  </si>
  <si>
    <t>IZOLÁCIE PROTI VODE A VLHKOSTI</t>
  </si>
  <si>
    <t>POVLAKOVÉ KRYTINY</t>
  </si>
  <si>
    <t>IZOLÁCIE TEPELNÉ BEŽNÝCH STAVEB. KONŠTRUKCIÍ</t>
  </si>
  <si>
    <t>KONŠTRUKCIE KLAMPIARSKE</t>
  </si>
  <si>
    <t>KONŠTRUKCIE STOLÁRSKE</t>
  </si>
  <si>
    <t>KOVOVÉ DOPLNKOVÉ KONŠTRUKCIE</t>
  </si>
  <si>
    <t>NÁTERY</t>
  </si>
  <si>
    <t>Montážne práce</t>
  </si>
  <si>
    <t>M-21 ELEKTROMONTÁŽE</t>
  </si>
  <si>
    <t>Celkom v EUR</t>
  </si>
  <si>
    <t>Por.č.</t>
  </si>
  <si>
    <t>Cenník</t>
  </si>
  <si>
    <t>Kód položky</t>
  </si>
  <si>
    <t>Názov</t>
  </si>
  <si>
    <t>Mj</t>
  </si>
  <si>
    <t>Množstvo</t>
  </si>
  <si>
    <t>Cena celkom</t>
  </si>
  <si>
    <t>Hmotnosť/Mj</t>
  </si>
  <si>
    <t>Hmotnosť</t>
  </si>
  <si>
    <t>Suť</t>
  </si>
  <si>
    <t xml:space="preserve">Spracoval: </t>
  </si>
  <si>
    <t>Gabriela Gmitrová G&amp;G Ceno</t>
  </si>
  <si>
    <t xml:space="preserve">Dátum: </t>
  </si>
  <si>
    <t>Zákazka Úpravy hasičskej zbrojnice Slovenská Kajňa</t>
  </si>
  <si>
    <t xml:space="preserve"> 11/A 1</t>
  </si>
  <si>
    <t xml:space="preserve"> 346481111</t>
  </si>
  <si>
    <t>Zaplentovanie rýh stien rabicovým pletivom (preklad nad GB1)</t>
  </si>
  <si>
    <t>m2</t>
  </si>
  <si>
    <t xml:space="preserve"> 311272114</t>
  </si>
  <si>
    <t>m3</t>
  </si>
  <si>
    <t xml:space="preserve"> 342264031</t>
  </si>
  <si>
    <t>Sadrokartónový podhľad uchytený rýchlozávesom z dosák hrúbky 12,5 mm bez izolácie</t>
  </si>
  <si>
    <t xml:space="preserve"> 413941121</t>
  </si>
  <si>
    <t>Osadenie oceľových valcovaných nosníkov I, IE,U,UE,L do č.12,alebo výška do 120 mm</t>
  </si>
  <si>
    <t>t</t>
  </si>
  <si>
    <t xml:space="preserve"> 14/C 1</t>
  </si>
  <si>
    <t xml:space="preserve"> 417230022</t>
  </si>
  <si>
    <t>Obmurovka prekladu tehlou z tehál plných dĺ.290 mm bez tepelnej izolácie,  obojstrannou</t>
  </si>
  <si>
    <t>m</t>
  </si>
  <si>
    <t>S/S10</t>
  </si>
  <si>
    <t xml:space="preserve"> 1338022000</t>
  </si>
  <si>
    <t>Tyč oceľová stredná prierezu I oceľ  ozn. prierezu 12</t>
  </si>
  <si>
    <t xml:space="preserve"> 625251035</t>
  </si>
  <si>
    <t>Zateplenie ostenia doskami  Polystyrenom EPS 70 hr. 30 mm s povrchovou úpravou silikonovou omietkou</t>
  </si>
  <si>
    <t xml:space="preserve"> 611421512</t>
  </si>
  <si>
    <t>Oprava železobetonových stropných panelov, ošetrenie odhalených oceľových častí a doplnenie odpadnutých častí stropu v rozsahu 30 % (poz.2/m - m.č.1.01)</t>
  </si>
  <si>
    <t xml:space="preserve"> 612402156</t>
  </si>
  <si>
    <t>Penetrácia stien pod omietku (poz.1/m)</t>
  </si>
  <si>
    <t xml:space="preserve"> 632451236</t>
  </si>
  <si>
    <t>Poter pieskovocementový hladený oceľovým hladidlom hr.do 55 mm (poz.4/m)</t>
  </si>
  <si>
    <t xml:space="preserve"> 625991060</t>
  </si>
  <si>
    <t>Zateplenie obvodového muriva doskami POLYSTYREN 1200x500 27.5kg  hr. 70 mm s povrchovou úpravou silikonovou omietkou</t>
  </si>
  <si>
    <t xml:space="preserve"> 625991061</t>
  </si>
  <si>
    <t xml:space="preserve"> 612481119</t>
  </si>
  <si>
    <t>Potiahnutie vnútorných stien, sklotextílnou mriežkou</t>
  </si>
  <si>
    <t xml:space="preserve"> 612421637</t>
  </si>
  <si>
    <t>Vnútorná omietka vápenná alebo vápennocementová stien štuková (poz.1/m)</t>
  </si>
  <si>
    <t xml:space="preserve"> 612425932</t>
  </si>
  <si>
    <t>Omietka vápenná vnútorného ostenia okenného a dverného-štuková</t>
  </si>
  <si>
    <t xml:space="preserve"> 952901111</t>
  </si>
  <si>
    <t>Vyčistenie budov pri výške podlaží do 4m</t>
  </si>
  <si>
    <t xml:space="preserve"> 13/B 1</t>
  </si>
  <si>
    <t xml:space="preserve"> 968063455</t>
  </si>
  <si>
    <t>Vybúranie kovových dverových zárubní,  -0,08200t (poz.1,5)</t>
  </si>
  <si>
    <t xml:space="preserve"> 979011111</t>
  </si>
  <si>
    <t>Zvislá doprava sutiny a vybúraných hmôt za prvé podlažie nad alebo pod základným podlažím</t>
  </si>
  <si>
    <t xml:space="preserve"> 979081111</t>
  </si>
  <si>
    <t>Odvoz sutiny a vybúraných hmôt na skládku do 1 km</t>
  </si>
  <si>
    <t xml:space="preserve"> 978011141</t>
  </si>
  <si>
    <t>Otlčenie omietok vnútorných vápenných alebo vápennocementových v rozsahu do 30 %,  -0,01000t</t>
  </si>
  <si>
    <t xml:space="preserve">  3/A 1</t>
  </si>
  <si>
    <t xml:space="preserve"> 941955001</t>
  </si>
  <si>
    <t>Lešenie ľahké pracovné pomocné, s výškou lešeňovej podlahy do 1,20 m</t>
  </si>
  <si>
    <t>R/RE</t>
  </si>
  <si>
    <t xml:space="preserve"> MAT55300021</t>
  </si>
  <si>
    <t>Tabuľa z nápisom POŽIARNA ZBROJNICA  2000x400 mm (D+M)</t>
  </si>
  <si>
    <t>kus</t>
  </si>
  <si>
    <t>R/R 0</t>
  </si>
  <si>
    <t xml:space="preserve">      106</t>
  </si>
  <si>
    <t>Tabuľa - demontáž</t>
  </si>
  <si>
    <t xml:space="preserve"> 968061125</t>
  </si>
  <si>
    <t>Vyvesenie alebo zavesenie dreveného a kovového dverného krídla do 2 m2 (poz.4,5)</t>
  </si>
  <si>
    <t xml:space="preserve"> 971033651</t>
  </si>
  <si>
    <t>Vybúranie otvorov v murive tehl. plochy do 4 m2 hr.do 600 mm,  -1,87500t (poz.11)</t>
  </si>
  <si>
    <t xml:space="preserve"> 968061112</t>
  </si>
  <si>
    <t>Vyvesenie alebo zavesenie dreveného okenného krídla do 1, 5 m2 (poz.3)</t>
  </si>
  <si>
    <t xml:space="preserve"> 968062244</t>
  </si>
  <si>
    <t>Vybúranie drevených rámov okien jednod. plochy do 1 m2,  -0,05300t (poz.3)</t>
  </si>
  <si>
    <t xml:space="preserve"> 968061128</t>
  </si>
  <si>
    <t>Vyvesenie alebo zavesenie kov. dverného krídla nad 2 m2 (poz.5)</t>
  </si>
  <si>
    <t xml:space="preserve"> 968061138</t>
  </si>
  <si>
    <t>Vyvesenie alebo zavesenie kov. krídla vrát do 4 m2 (poz.1,5)</t>
  </si>
  <si>
    <t xml:space="preserve"> 979081130</t>
  </si>
  <si>
    <t>Poplatok za uloženie stavebnej sute na skládku</t>
  </si>
  <si>
    <t xml:space="preserve"> 979081135</t>
  </si>
  <si>
    <t>Uloženie stavebnej sute na skládku (bez poplatku za skládku)</t>
  </si>
  <si>
    <t xml:space="preserve"> 979081121</t>
  </si>
  <si>
    <t>Odvoz sutiny a vybúraných hmôt na skládku za každý ďalší 1 km</t>
  </si>
  <si>
    <t xml:space="preserve"> 979082111</t>
  </si>
  <si>
    <t>Vnútrostavenisková doprava sutiny a vybúraných hmôt do 10 m</t>
  </si>
  <si>
    <t xml:space="preserve"> 999281111</t>
  </si>
  <si>
    <t>Presun hmôt pre opravy a údržbu objektov</t>
  </si>
  <si>
    <t>711/A 1</t>
  </si>
  <si>
    <t xml:space="preserve"> 711141562</t>
  </si>
  <si>
    <t>S/S20</t>
  </si>
  <si>
    <t xml:space="preserve"> 216573111</t>
  </si>
  <si>
    <t xml:space="preserve"> 998711201</t>
  </si>
  <si>
    <t>Presun hmôt pre izoláciu proti vode v objektoch výšky do 6 m</t>
  </si>
  <si>
    <t xml:space="preserve"> %</t>
  </si>
  <si>
    <t>711/A 2</t>
  </si>
  <si>
    <t xml:space="preserve"> 712361701_1</t>
  </si>
  <si>
    <t>Povlakové krytiny - montáž parozabrány</t>
  </si>
  <si>
    <t xml:space="preserve"> 998712201</t>
  </si>
  <si>
    <t>Presun hmôt pre izoláciu povlakovej krytiny v objektoch výšky do 6 m</t>
  </si>
  <si>
    <t xml:space="preserve"> 272432120</t>
  </si>
  <si>
    <t>Fólia - paronepriepustná poistná izolácia</t>
  </si>
  <si>
    <t>713/A 1</t>
  </si>
  <si>
    <t xml:space="preserve"> 713111121</t>
  </si>
  <si>
    <t>Montáž tepelnej izolácie pásmi stropov, rovným spodkom s úpravou viazacím</t>
  </si>
  <si>
    <t>713/A 5</t>
  </si>
  <si>
    <t xml:space="preserve"> 998713201</t>
  </si>
  <si>
    <t>Presun hmôt pre izolácie tepelné v objektoch výšky do 6 m</t>
  </si>
  <si>
    <t>S/S90</t>
  </si>
  <si>
    <t xml:space="preserve"> 631411960</t>
  </si>
  <si>
    <t>764/B 1</t>
  </si>
  <si>
    <t xml:space="preserve"> 764410880</t>
  </si>
  <si>
    <t>Demontáž oplechovania parapetov rš od 400 do 600 mm,  -0,00287t (poz 3,12)</t>
  </si>
  <si>
    <t xml:space="preserve"> 764359810</t>
  </si>
  <si>
    <t>Demontáž kotlíka kónického, so sklonom žľabu do 30st.,  -0,00110t (poz.8)</t>
  </si>
  <si>
    <t>764/A 7</t>
  </si>
  <si>
    <t xml:space="preserve"> 998764201</t>
  </si>
  <si>
    <t>Presun hmôt pre konštrukcie klampiarske v objektoch výšky do 6 m</t>
  </si>
  <si>
    <t xml:space="preserve"> 764312848</t>
  </si>
  <si>
    <t>Demontáž strešnej krytiny z falcovaného plechu   vrátane všetkých doplnkov 0,00751t (poz.7)</t>
  </si>
  <si>
    <t xml:space="preserve"> 764422827</t>
  </si>
  <si>
    <t>Demontáž striešky nad vstupom-0,00570 t (poz.10)</t>
  </si>
  <si>
    <t>764/A 6</t>
  </si>
  <si>
    <t xml:space="preserve"> 764711117</t>
  </si>
  <si>
    <t>Oplechovanie parapetov PPL plechu do rš 190 mm (poz.1/k,2/k,6/k,7/k)</t>
  </si>
  <si>
    <t>764/A 1</t>
  </si>
  <si>
    <t xml:space="preserve"> 764311201</t>
  </si>
  <si>
    <t>Krytiny z PPL plechu hladké strešné o sklone do 30st.  (poz.3/m)</t>
  </si>
  <si>
    <t xml:space="preserve"> 764337832</t>
  </si>
  <si>
    <t>Demontáž oplechovania atiky vrátane vnútorných bočných plechov rš.800 mm -0,00240t (poz.6)</t>
  </si>
  <si>
    <t xml:space="preserve"> 764352810</t>
  </si>
  <si>
    <t>Demontáž žľabov pododkvapových polkruhových so sklonom do 30st. rš 330 mm,  -0,00330t (poz.8)</t>
  </si>
  <si>
    <t xml:space="preserve"> 764454803</t>
  </si>
  <si>
    <t>Demontáž odpadových rúr kruhových, s priemerom 150 mm,  -0,00356t (poz.8)</t>
  </si>
  <si>
    <t xml:space="preserve"> 764761122</t>
  </si>
  <si>
    <t>Žľaby y PPL plechu podokapné polkruhové R s hákmi KFL veľkosť 120 mm (poz.4/k)</t>
  </si>
  <si>
    <t xml:space="preserve"> 764731117</t>
  </si>
  <si>
    <t>Oplechcvanie atiky z PPL plechu rš.415 mm ( poz.3/k)</t>
  </si>
  <si>
    <t xml:space="preserve"> 764951102</t>
  </si>
  <si>
    <t>Odpadové rúry z PPL plechu s objímkami a kolenami priemer 110 mm,(poz.5/k)</t>
  </si>
  <si>
    <t>766/B 1</t>
  </si>
  <si>
    <t xml:space="preserve"> 766112845</t>
  </si>
  <si>
    <t>Stolárske konštrukcie - demontáž parapetných dosiek (poz.3,12)</t>
  </si>
  <si>
    <t>766/A 1</t>
  </si>
  <si>
    <t xml:space="preserve"> 766661122</t>
  </si>
  <si>
    <t>Montáž dver. krídiel kompletiz. otváravých do oceľovej  zárubne jednokrídlové</t>
  </si>
  <si>
    <t xml:space="preserve"> 611601725</t>
  </si>
  <si>
    <t>Dvere jednokrídlové vnútorné hladké MDF 80x197 cm bielé matné (vč.kľučky a šítkov,zámku) (poz.1L)</t>
  </si>
  <si>
    <t xml:space="preserve"> 766695212</t>
  </si>
  <si>
    <t>Montáž prahu dverí, jednokrídlových</t>
  </si>
  <si>
    <t xml:space="preserve"> 611874150</t>
  </si>
  <si>
    <t xml:space="preserve">Prah bukový dĺžky 82 cm, šírky 10 cm </t>
  </si>
  <si>
    <t xml:space="preserve"> 611874960</t>
  </si>
  <si>
    <t>Prah bukový dĺžky 147 cm, šírky 10 cm</t>
  </si>
  <si>
    <t>766/C 1</t>
  </si>
  <si>
    <t xml:space="preserve"> 766669921</t>
  </si>
  <si>
    <t xml:space="preserve">Montáž kovaní dverného krídla, zámku </t>
  </si>
  <si>
    <t>S/S50</t>
  </si>
  <si>
    <t xml:space="preserve"> 549138500</t>
  </si>
  <si>
    <t xml:space="preserve">Kovanie kľučka/kľučka </t>
  </si>
  <si>
    <t>pár</t>
  </si>
  <si>
    <t xml:space="preserve"> 766695232</t>
  </si>
  <si>
    <t>Montáž prahu dverí, dvojkrídlových</t>
  </si>
  <si>
    <t xml:space="preserve"> 998766202</t>
  </si>
  <si>
    <t>Presun hmot pre konštrukcie stolárske v objektoch výšky nad 6 do 12 m</t>
  </si>
  <si>
    <t>767/B 1</t>
  </si>
  <si>
    <t xml:space="preserve"> 767584425</t>
  </si>
  <si>
    <t>Kovové konštrukcie - demontáž pevných okenných mreží (poz.2)</t>
  </si>
  <si>
    <t>P/PC</t>
  </si>
  <si>
    <t xml:space="preserve"> 000005390</t>
  </si>
  <si>
    <t>Garážova hliniková brána sekčná s elektrickým pohonom 2700x3100 mm  (D+M)  (ppz.GB1)</t>
  </si>
  <si>
    <t>kpl</t>
  </si>
  <si>
    <t>767/A 3</t>
  </si>
  <si>
    <t xml:space="preserve"> 767852335</t>
  </si>
  <si>
    <t xml:space="preserve">Montáž plastových okien </t>
  </si>
  <si>
    <t xml:space="preserve"> 767852338</t>
  </si>
  <si>
    <t>Montáž plastových dverí dvojkrídlových</t>
  </si>
  <si>
    <t xml:space="preserve"> 6114107100</t>
  </si>
  <si>
    <t>Plastové okno jednokrídlové otváravo-sklopné v/š 400/650 mm šesťkomorkový profil  izolačné trojsklo farba rámu bielá (poz.1)</t>
  </si>
  <si>
    <t xml:space="preserve"> 6114107400</t>
  </si>
  <si>
    <t>Plastové okno jednokrídlové otváravo-sklopné v/š 600/600 mm šesťkomorkový profil  izolačné trojsklo farba rámu bielá (poz.2)</t>
  </si>
  <si>
    <t xml:space="preserve"> 998767201</t>
  </si>
  <si>
    <t>Presun hmôt pre kovové stavebné doplnkové konštrukcie v objektoch výšky do 6 m</t>
  </si>
  <si>
    <t xml:space="preserve"> 611410760</t>
  </si>
  <si>
    <t>Plastové okno jednokrídlové otváravo-sklopné v/š 700/875 mm šesťkomorkový profil  izolačné trojsklo farba rámu bielá (poz.3)</t>
  </si>
  <si>
    <t xml:space="preserve"> 611431275</t>
  </si>
  <si>
    <t>Dvojkrídlové dvere plastové bielé s nadsvetlíkmi šesťkomorkový profil izolačné trojsklo 2000x1500 mm farba rámu bielá  (poz.2/DL)</t>
  </si>
  <si>
    <t xml:space="preserve"> 000004780</t>
  </si>
  <si>
    <t>Dodávka parapetov vnútorných plastových šírky do 310 mm (poz.1/p,2/p,3/p,4/p)</t>
  </si>
  <si>
    <t xml:space="preserve"> 766694142</t>
  </si>
  <si>
    <t>Montáž parapetnej dosky plastovej  (poz.1/p,2/p,3/p,4/p)</t>
  </si>
  <si>
    <t>783/A 1</t>
  </si>
  <si>
    <t xml:space="preserve"> 783125532</t>
  </si>
  <si>
    <t>Nátery syntetické oceľových zarubni  na vzduchu schnúce dvojnasoné s 1x emailovaním</t>
  </si>
  <si>
    <t>783/B 1</t>
  </si>
  <si>
    <t xml:space="preserve"> 783601813</t>
  </si>
  <si>
    <t>Odstránenie starých náterov oškrabaním s obrúsením zárubn</t>
  </si>
  <si>
    <t>921/M21</t>
  </si>
  <si>
    <t xml:space="preserve"> 210111091</t>
  </si>
  <si>
    <t>Demontáž bleskozvodov</t>
  </si>
  <si>
    <t xml:space="preserve"> 210111099</t>
  </si>
  <si>
    <t xml:space="preserve">Spätná montáž bleskozvodov </t>
  </si>
  <si>
    <t xml:space="preserve">Objekt Časť B - Ostatné práce </t>
  </si>
  <si>
    <t>ZEMNÉ PRÁCE</t>
  </si>
  <si>
    <t>PODLAHY A OBKLADY KERAMICKÉ-DLAŽBY</t>
  </si>
  <si>
    <t>MAĽBY</t>
  </si>
  <si>
    <t xml:space="preserve">  1/A 1</t>
  </si>
  <si>
    <t xml:space="preserve"> 139711101</t>
  </si>
  <si>
    <t>Výkop v uzavretých priestoroch -Odstránenie podlahy z hliny  hr.150mm  v hornine 1 až 4 (poz.9)</t>
  </si>
  <si>
    <t xml:space="preserve"> 161101501</t>
  </si>
  <si>
    <t>Zvislé premiestnenie výkopku z horniny I až IV, nosením za každé 3 m výšky(poz.9)</t>
  </si>
  <si>
    <t xml:space="preserve"> 162201201</t>
  </si>
  <si>
    <t>Vodorovné premiestnenie výkopu nosením do 10 m horniny 3 (poz.9)</t>
  </si>
  <si>
    <t xml:space="preserve"> 162701105</t>
  </si>
  <si>
    <t>Vodorovné premiestnenie výkopku tr.1-4 do 10000 m</t>
  </si>
  <si>
    <t xml:space="preserve"> 167101101</t>
  </si>
  <si>
    <t>Nakladanie neuľahnutého výkopku z hornín tr.1-4 do 100 m3</t>
  </si>
  <si>
    <t xml:space="preserve"> 171201201_1</t>
  </si>
  <si>
    <t xml:space="preserve">Poplatok za uloženie sypaniny na skládku </t>
  </si>
  <si>
    <t>771/A 1</t>
  </si>
  <si>
    <t xml:space="preserve"> 771445014</t>
  </si>
  <si>
    <t>Montáž soklíkov z obkladačiek hutných, keramických do tmelu,rovné výška 100 mm (poz.4/m)</t>
  </si>
  <si>
    <t xml:space="preserve"> 771576105</t>
  </si>
  <si>
    <t>Montáž podláh z dlaždíc keram. ukl. do tmelu flexibil.bez povrchovej úpravy alebo glaz. hlad.   (poz.4/m)</t>
  </si>
  <si>
    <t xml:space="preserve"> 771589795</t>
  </si>
  <si>
    <t>Príplatok k cene za škárovanie</t>
  </si>
  <si>
    <t xml:space="preserve"> 998771201</t>
  </si>
  <si>
    <t>Presun hmôt pre podlahy z dlaždíc v objektoch výšky do 6m</t>
  </si>
  <si>
    <t xml:space="preserve"> 000004393</t>
  </si>
  <si>
    <t>Lepiací tmel -flexibil</t>
  </si>
  <si>
    <t>kg</t>
  </si>
  <si>
    <t xml:space="preserve"> 000004425</t>
  </si>
  <si>
    <t>Šparovací tmel</t>
  </si>
  <si>
    <t>S/S70</t>
  </si>
  <si>
    <t xml:space="preserve"> 5976446000</t>
  </si>
  <si>
    <t>Dlažba gresová  (4/m)</t>
  </si>
  <si>
    <t>784/A 1</t>
  </si>
  <si>
    <t xml:space="preserve"> 784452451</t>
  </si>
  <si>
    <t xml:space="preserve"> 784453941</t>
  </si>
  <si>
    <t xml:space="preserve"> 784464225</t>
  </si>
  <si>
    <t>Penetrácia stien a stropov do výšky miestností 3,80 m (poz.1/m)</t>
  </si>
  <si>
    <t xml:space="preserve">       23</t>
  </si>
  <si>
    <t>Elektrické vykurovanie konvektorové (odhad)</t>
  </si>
  <si>
    <t xml:space="preserve">       24</t>
  </si>
  <si>
    <t>Elektroinštalácia (odhad)</t>
  </si>
  <si>
    <t xml:space="preserve">           Celkom bez DPH</t>
  </si>
  <si>
    <t xml:space="preserve">           DPH 20% z </t>
  </si>
  <si>
    <t xml:space="preserve">          Celkom v EUR</t>
  </si>
  <si>
    <t>Krycí list stavby</t>
  </si>
  <si>
    <t>Spracoval: Gabriela Gmitrová G&amp;G CenoGŕ_x0006_</t>
  </si>
  <si>
    <t>Murivo nosné z tvárnic YTONG na MC-5 a tenkovrst.,maltu YTONG alebo ekvivalent  hr.365 P2-500</t>
  </si>
  <si>
    <t>Zateplenie sokľa doskami STYRODUR alebo ekvivalent  hr.60 mm vč.povrchivej úpravy marmolit</t>
  </si>
  <si>
    <t>Izolácia proti zemnej vlhkosti a tlakovej vode FATRAFOL alebo ekvivalent vodorovná (poz.4/m)</t>
  </si>
  <si>
    <t>FATRAFOL  alebo ekvivalent (poz.4/m)</t>
  </si>
  <si>
    <t>Tepelno a zvukoizolačná doska NOBASIL MPM alebo ekvivalent hr.200mm obj.hm.50kg/m3</t>
  </si>
  <si>
    <t>Maľby stropov sadrokartonových z tekutých zmesí Primalex alebo ekvivalent  jednofarebné dvojnásobné v miestnostiach v. do 3,8 (poz.1/m)</t>
  </si>
  <si>
    <t>Maľby stien z maliar. zmesí Primalex alebo ekvivalent  jednofarebné dvojnásobné s bielym stropom do 3, 80 m  (poz.1/m)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</si>
</sst>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\ ###\ ##0.00"/>
    <numFmt numFmtId="165" formatCode="###\ ###\ ##0.0000"/>
    <numFmt numFmtId="166" formatCode="###\ ###\ ##0.000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CE"/>
      <charset val="238"/>
    </font>
    <font>
      <b/>
      <sz val="11"/>
      <color theme="1"/>
      <name val="Arial CE"/>
      <charset val="238"/>
    </font>
    <font>
      <b/>
      <sz val="10"/>
      <color theme="1"/>
      <name val="Arial CE"/>
      <charset val="238"/>
    </font>
    <font>
      <b/>
      <sz val="8"/>
      <color theme="1"/>
      <name val="Arial CE"/>
      <charset val="238"/>
    </font>
    <font>
      <sz val="8"/>
      <color theme="1"/>
      <name val="Arial CE"/>
      <charset val="238"/>
    </font>
    <font>
      <sz val="9"/>
      <color theme="1"/>
      <name val="Arial CE"/>
      <charset val="238"/>
    </font>
    <font>
      <sz val="9"/>
      <color rgb="FF0000FF"/>
      <name val="Arial CE"/>
      <charset val="238"/>
    </font>
    <font>
      <sz val="8"/>
      <color theme="1"/>
      <name val="Calibri"/>
      <family val="2"/>
      <charset val="238"/>
      <scheme val="minor"/>
    </font>
    <font>
      <sz val="12"/>
      <color theme="1"/>
      <name val="Arial CE"/>
      <charset val="238"/>
    </font>
    <font>
      <sz val="12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8"/>
      <color rgb="FFFF0000"/>
      <name val="Arial CE"/>
      <charset val="238"/>
    </font>
    <font>
      <b/>
      <sz val="8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9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808080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 style="double">
        <color rgb="FF000000"/>
      </top>
      <bottom/>
      <diagonal/>
    </border>
    <border>
      <left/>
      <right style="thin">
        <color rgb="FFFFFFFF"/>
      </right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/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/>
      <diagonal/>
    </border>
    <border>
      <left style="thin">
        <color rgb="FFFFFFFF"/>
      </left>
      <right/>
      <top style="thin">
        <color rgb="FF808080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double">
        <color rgb="FF000000"/>
      </right>
      <top/>
      <bottom/>
      <diagonal/>
    </border>
    <border>
      <left style="thin">
        <color rgb="FFFFFFFF"/>
      </left>
      <right style="double">
        <color rgb="FF000000"/>
      </right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/>
      <top style="double">
        <color rgb="FF000000"/>
      </top>
      <bottom style="thin">
        <color rgb="FF808080"/>
      </bottom>
      <diagonal/>
    </border>
    <border>
      <left/>
      <right/>
      <top style="double">
        <color rgb="FF000000"/>
      </top>
      <bottom style="thin">
        <color rgb="FF808080"/>
      </bottom>
      <diagonal/>
    </border>
    <border>
      <left/>
      <right style="double">
        <color rgb="FF00000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/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/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/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double">
        <color rgb="FF000000"/>
      </right>
      <top style="thin">
        <color rgb="FF80808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/>
      <bottom/>
      <diagonal/>
    </border>
    <border>
      <left style="double">
        <color rgb="FF000000"/>
      </left>
      <right style="thin">
        <color rgb="FF808080"/>
      </right>
      <top style="thin">
        <color rgb="FF808080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double">
        <color rgb="FF000000"/>
      </left>
      <right/>
      <top/>
      <bottom/>
      <diagonal/>
    </border>
    <border>
      <left style="double">
        <color rgb="FF000000"/>
      </left>
      <right/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thin">
        <color rgb="FFFFFFFF"/>
      </right>
      <top/>
      <bottom style="thin">
        <color rgb="FF808080"/>
      </bottom>
      <diagonal/>
    </border>
    <border>
      <left/>
      <right/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 style="double">
        <color rgb="FF000000"/>
      </right>
      <top style="thin">
        <color rgb="FFFFFFFF"/>
      </top>
      <bottom/>
      <diagonal/>
    </border>
    <border>
      <left/>
      <right/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thin">
        <color rgb="FF808080"/>
      </left>
      <right/>
      <top style="double">
        <color rgb="FF000000"/>
      </top>
      <bottom/>
      <diagonal/>
    </border>
    <border>
      <left style="thin">
        <color rgb="FF808080"/>
      </left>
      <right style="thin">
        <color rgb="FF808080"/>
      </right>
      <top style="double">
        <color rgb="FF000000"/>
      </top>
      <bottom/>
      <diagonal/>
    </border>
    <border>
      <left style="double">
        <color rgb="FF00000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/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808080"/>
      </left>
      <right style="thin">
        <color rgb="FF000000"/>
      </right>
      <top style="thin">
        <color rgb="FF808080"/>
      </top>
      <bottom style="double">
        <color rgb="FF000000"/>
      </bottom>
      <diagonal/>
    </border>
    <border>
      <left/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 style="thin">
        <color rgb="FFFFFFFF"/>
      </bottom>
      <diagonal/>
    </border>
    <border>
      <left/>
      <right/>
      <top style="double">
        <color rgb="FF000000"/>
      </top>
      <bottom/>
      <diagonal/>
    </border>
    <border>
      <left/>
      <right/>
      <top style="thin">
        <color rgb="FF000000"/>
      </top>
      <bottom style="thin">
        <color rgb="FF80808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80808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/>
      <diagonal/>
    </border>
    <border>
      <left/>
      <right style="double">
        <color rgb="FF000000"/>
      </right>
      <top/>
      <bottom/>
      <diagonal/>
    </border>
    <border>
      <left/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808080"/>
      </right>
      <top/>
      <bottom/>
      <diagonal/>
    </border>
    <border>
      <left style="thin">
        <color rgb="FFFFFFFF"/>
      </left>
      <right style="thin">
        <color rgb="FF808080"/>
      </right>
      <top/>
      <bottom style="double">
        <color rgb="FF000000"/>
      </bottom>
      <diagonal/>
    </border>
    <border>
      <left style="thin">
        <color rgb="FFFFFFFF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double">
        <color rgb="FF000000"/>
      </right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/>
      <right/>
      <top style="double">
        <color rgb="FF000000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 style="thin">
        <color rgb="FF80808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/>
      <diagonal/>
    </border>
    <border>
      <left/>
      <right/>
      <top style="thin">
        <color rgb="FF000000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7"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1" xfId="0" applyFont="1" applyFill="1" applyBorder="1"/>
    <xf numFmtId="0" fontId="3" fillId="0" borderId="1" xfId="0" applyFont="1" applyFill="1" applyBorder="1"/>
    <xf numFmtId="0" fontId="4" fillId="0" borderId="1" xfId="0" applyFont="1" applyFill="1" applyBorder="1"/>
    <xf numFmtId="0" fontId="4" fillId="0" borderId="2" xfId="0" applyFont="1" applyFill="1" applyBorder="1"/>
    <xf numFmtId="0" fontId="1" fillId="0" borderId="2" xfId="0" applyFont="1" applyFill="1" applyBorder="1" applyAlignment="1">
      <alignment horizontal="center"/>
    </xf>
    <xf numFmtId="9" fontId="1" fillId="0" borderId="2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1" fillId="0" borderId="3" xfId="0" applyFont="1" applyFill="1" applyBorder="1"/>
    <xf numFmtId="0" fontId="1" fillId="0" borderId="4" xfId="0" applyFont="1" applyFill="1" applyBorder="1"/>
    <xf numFmtId="0" fontId="3" fillId="0" borderId="4" xfId="0" applyFont="1" applyFill="1" applyBorder="1"/>
    <xf numFmtId="0" fontId="1" fillId="0" borderId="5" xfId="0" applyFont="1" applyFill="1" applyBorder="1"/>
    <xf numFmtId="0" fontId="1" fillId="0" borderId="7" xfId="0" applyFont="1" applyFill="1" applyBorder="1"/>
    <xf numFmtId="0" fontId="1" fillId="0" borderId="8" xfId="0" applyFont="1" applyFill="1" applyBorder="1"/>
    <xf numFmtId="0" fontId="1" fillId="0" borderId="9" xfId="0" applyFont="1" applyFill="1" applyBorder="1"/>
    <xf numFmtId="164" fontId="1" fillId="0" borderId="9" xfId="0" applyNumberFormat="1" applyFont="1" applyFill="1" applyBorder="1"/>
    <xf numFmtId="0" fontId="1" fillId="0" borderId="11" xfId="0" applyFont="1" applyFill="1" applyBorder="1"/>
    <xf numFmtId="0" fontId="1" fillId="0" borderId="12" xfId="0" applyFont="1" applyFill="1" applyBorder="1"/>
    <xf numFmtId="0" fontId="1" fillId="0" borderId="13" xfId="0" applyFont="1" applyFill="1" applyBorder="1"/>
    <xf numFmtId="0" fontId="1" fillId="0" borderId="15" xfId="0" applyFont="1" applyFill="1" applyBorder="1"/>
    <xf numFmtId="0" fontId="1" fillId="0" borderId="16" xfId="0" applyFont="1" applyFill="1" applyBorder="1"/>
    <xf numFmtId="0" fontId="1" fillId="0" borderId="17" xfId="0" applyFont="1" applyFill="1" applyBorder="1"/>
    <xf numFmtId="0" fontId="1" fillId="0" borderId="18" xfId="0" applyFont="1" applyFill="1" applyBorder="1"/>
    <xf numFmtId="0" fontId="1" fillId="0" borderId="19" xfId="0" applyFont="1" applyFill="1" applyBorder="1"/>
    <xf numFmtId="0" fontId="1" fillId="0" borderId="20" xfId="0" applyFont="1" applyFill="1" applyBorder="1"/>
    <xf numFmtId="0" fontId="1" fillId="0" borderId="21" xfId="0" applyFont="1" applyFill="1" applyBorder="1"/>
    <xf numFmtId="0" fontId="1" fillId="0" borderId="23" xfId="0" applyFont="1" applyFill="1" applyBorder="1"/>
    <xf numFmtId="0" fontId="1" fillId="0" borderId="25" xfId="0" applyFont="1" applyFill="1" applyBorder="1"/>
    <xf numFmtId="164" fontId="1" fillId="0" borderId="26" xfId="0" applyNumberFormat="1" applyFont="1" applyFill="1" applyBorder="1"/>
    <xf numFmtId="0" fontId="1" fillId="0" borderId="27" xfId="0" applyFont="1" applyFill="1" applyBorder="1"/>
    <xf numFmtId="0" fontId="1" fillId="0" borderId="28" xfId="0" applyFont="1" applyFill="1" applyBorder="1"/>
    <xf numFmtId="0" fontId="6" fillId="0" borderId="15" xfId="0" applyFont="1" applyFill="1" applyBorder="1"/>
    <xf numFmtId="0" fontId="6" fillId="0" borderId="11" xfId="0" applyFont="1" applyFill="1" applyBorder="1"/>
    <xf numFmtId="0" fontId="6" fillId="0" borderId="8" xfId="0" applyFont="1" applyFill="1" applyBorder="1"/>
    <xf numFmtId="0" fontId="5" fillId="0" borderId="20" xfId="0" applyFont="1" applyFill="1" applyBorder="1"/>
    <xf numFmtId="0" fontId="5" fillId="0" borderId="15" xfId="0" applyFont="1" applyFill="1" applyBorder="1"/>
    <xf numFmtId="0" fontId="5" fillId="0" borderId="8" xfId="0" applyFont="1" applyFill="1" applyBorder="1"/>
    <xf numFmtId="0" fontId="5" fillId="0" borderId="25" xfId="0" applyFont="1" applyFill="1" applyBorder="1"/>
    <xf numFmtId="0" fontId="1" fillId="0" borderId="32" xfId="0" applyFont="1" applyFill="1" applyBorder="1"/>
    <xf numFmtId="0" fontId="1" fillId="0" borderId="33" xfId="0" applyFont="1" applyFill="1" applyBorder="1"/>
    <xf numFmtId="0" fontId="1" fillId="0" borderId="26" xfId="0" applyFont="1" applyFill="1" applyBorder="1"/>
    <xf numFmtId="0" fontId="1" fillId="0" borderId="34" xfId="0" applyFont="1" applyFill="1" applyBorder="1"/>
    <xf numFmtId="0" fontId="1" fillId="0" borderId="35" xfId="0" applyFont="1" applyFill="1" applyBorder="1"/>
    <xf numFmtId="0" fontId="1" fillId="0" borderId="36" xfId="0" applyFont="1" applyFill="1" applyBorder="1"/>
    <xf numFmtId="0" fontId="1" fillId="0" borderId="37" xfId="0" applyFont="1" applyFill="1" applyBorder="1"/>
    <xf numFmtId="0" fontId="1" fillId="0" borderId="38" xfId="0" applyFont="1" applyFill="1" applyBorder="1"/>
    <xf numFmtId="0" fontId="5" fillId="0" borderId="32" xfId="0" applyFont="1" applyFill="1" applyBorder="1"/>
    <xf numFmtId="0" fontId="5" fillId="0" borderId="9" xfId="0" applyFont="1" applyFill="1" applyBorder="1"/>
    <xf numFmtId="0" fontId="4" fillId="0" borderId="42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5" fillId="0" borderId="35" xfId="0" applyFont="1" applyFill="1" applyBorder="1"/>
    <xf numFmtId="0" fontId="5" fillId="0" borderId="33" xfId="0" applyFont="1" applyFill="1" applyBorder="1"/>
    <xf numFmtId="0" fontId="5" fillId="0" borderId="11" xfId="0" applyFont="1" applyFill="1" applyBorder="1"/>
    <xf numFmtId="0" fontId="5" fillId="0" borderId="42" xfId="0" applyFont="1" applyFill="1" applyBorder="1" applyAlignment="1">
      <alignment horizontal="center"/>
    </xf>
    <xf numFmtId="164" fontId="1" fillId="0" borderId="20" xfId="0" applyNumberFormat="1" applyFont="1" applyFill="1" applyBorder="1"/>
    <xf numFmtId="0" fontId="5" fillId="0" borderId="46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0" fontId="5" fillId="0" borderId="48" xfId="0" applyFont="1" applyFill="1" applyBorder="1"/>
    <xf numFmtId="0" fontId="5" fillId="0" borderId="50" xfId="0" applyFont="1" applyFill="1" applyBorder="1"/>
    <xf numFmtId="0" fontId="5" fillId="0" borderId="51" xfId="0" applyFont="1" applyFill="1" applyBorder="1"/>
    <xf numFmtId="0" fontId="5" fillId="0" borderId="52" xfId="0" applyFont="1" applyFill="1" applyBorder="1"/>
    <xf numFmtId="0" fontId="1" fillId="0" borderId="52" xfId="0" applyFont="1" applyFill="1" applyBorder="1"/>
    <xf numFmtId="0" fontId="5" fillId="0" borderId="53" xfId="0" applyFont="1" applyFill="1" applyBorder="1"/>
    <xf numFmtId="164" fontId="1" fillId="0" borderId="54" xfId="0" applyNumberFormat="1" applyFont="1" applyFill="1" applyBorder="1"/>
    <xf numFmtId="164" fontId="5" fillId="0" borderId="49" xfId="0" applyNumberFormat="1" applyFont="1" applyFill="1" applyBorder="1"/>
    <xf numFmtId="164" fontId="5" fillId="0" borderId="50" xfId="0" applyNumberFormat="1" applyFont="1" applyFill="1" applyBorder="1"/>
    <xf numFmtId="164" fontId="5" fillId="0" borderId="51" xfId="0" applyNumberFormat="1" applyFont="1" applyFill="1" applyBorder="1"/>
    <xf numFmtId="164" fontId="5" fillId="0" borderId="52" xfId="0" applyNumberFormat="1" applyFont="1" applyFill="1" applyBorder="1"/>
    <xf numFmtId="164" fontId="1" fillId="0" borderId="53" xfId="0" applyNumberFormat="1" applyFont="1" applyFill="1" applyBorder="1"/>
    <xf numFmtId="164" fontId="5" fillId="0" borderId="0" xfId="0" applyNumberFormat="1" applyFont="1" applyFill="1" applyBorder="1"/>
    <xf numFmtId="164" fontId="5" fillId="0" borderId="55" xfId="0" applyNumberFormat="1" applyFont="1" applyFill="1" applyBorder="1"/>
    <xf numFmtId="0" fontId="1" fillId="0" borderId="56" xfId="0" applyFont="1" applyFill="1" applyBorder="1"/>
    <xf numFmtId="0" fontId="1" fillId="0" borderId="57" xfId="0" applyFont="1" applyFill="1" applyBorder="1"/>
    <xf numFmtId="0" fontId="1" fillId="0" borderId="58" xfId="0" applyFont="1" applyFill="1" applyBorder="1"/>
    <xf numFmtId="0" fontId="1" fillId="0" borderId="59" xfId="0" applyFont="1" applyFill="1" applyBorder="1"/>
    <xf numFmtId="164" fontId="1" fillId="0" borderId="21" xfId="0" applyNumberFormat="1" applyFont="1" applyFill="1" applyBorder="1"/>
    <xf numFmtId="164" fontId="1" fillId="0" borderId="55" xfId="0" applyNumberFormat="1" applyFont="1" applyFill="1" applyBorder="1"/>
    <xf numFmtId="164" fontId="5" fillId="0" borderId="61" xfId="0" applyNumberFormat="1" applyFont="1" applyFill="1" applyBorder="1"/>
    <xf numFmtId="164" fontId="1" fillId="0" borderId="61" xfId="0" applyNumberFormat="1" applyFont="1" applyFill="1" applyBorder="1"/>
    <xf numFmtId="0" fontId="4" fillId="0" borderId="63" xfId="0" applyFont="1" applyFill="1" applyBorder="1" applyAlignment="1">
      <alignment horizontal="center"/>
    </xf>
    <xf numFmtId="0" fontId="5" fillId="0" borderId="64" xfId="0" applyFont="1" applyFill="1" applyBorder="1"/>
    <xf numFmtId="0" fontId="5" fillId="0" borderId="65" xfId="0" applyFont="1" applyFill="1" applyBorder="1"/>
    <xf numFmtId="0" fontId="5" fillId="0" borderId="66" xfId="0" applyFont="1" applyFill="1" applyBorder="1" applyAlignment="1">
      <alignment horizontal="center"/>
    </xf>
    <xf numFmtId="0" fontId="5" fillId="0" borderId="67" xfId="0" applyFont="1" applyFill="1" applyBorder="1"/>
    <xf numFmtId="164" fontId="5" fillId="0" borderId="67" xfId="0" applyNumberFormat="1" applyFont="1" applyFill="1" applyBorder="1"/>
    <xf numFmtId="164" fontId="5" fillId="0" borderId="68" xfId="0" applyNumberFormat="1" applyFont="1" applyFill="1" applyBorder="1"/>
    <xf numFmtId="164" fontId="5" fillId="0" borderId="69" xfId="0" applyNumberFormat="1" applyFont="1" applyFill="1" applyBorder="1"/>
    <xf numFmtId="164" fontId="1" fillId="0" borderId="70" xfId="0" applyNumberFormat="1" applyFont="1" applyFill="1" applyBorder="1"/>
    <xf numFmtId="164" fontId="4" fillId="0" borderId="71" xfId="0" applyNumberFormat="1" applyFont="1" applyFill="1" applyBorder="1"/>
    <xf numFmtId="164" fontId="1" fillId="0" borderId="72" xfId="0" applyNumberFormat="1" applyFont="1" applyFill="1" applyBorder="1"/>
    <xf numFmtId="0" fontId="1" fillId="0" borderId="14" xfId="0" applyFont="1" applyFill="1" applyBorder="1"/>
    <xf numFmtId="0" fontId="1" fillId="0" borderId="73" xfId="0" applyFont="1" applyFill="1" applyBorder="1"/>
    <xf numFmtId="0" fontId="1" fillId="0" borderId="74" xfId="0" applyFont="1" applyFill="1" applyBorder="1"/>
    <xf numFmtId="0" fontId="5" fillId="0" borderId="10" xfId="0" applyFont="1" applyFill="1" applyBorder="1"/>
    <xf numFmtId="0" fontId="5" fillId="0" borderId="75" xfId="0" applyFont="1" applyFill="1" applyBorder="1"/>
    <xf numFmtId="164" fontId="5" fillId="0" borderId="76" xfId="0" applyNumberFormat="1" applyFont="1" applyFill="1" applyBorder="1"/>
    <xf numFmtId="164" fontId="4" fillId="0" borderId="77" xfId="0" applyNumberFormat="1" applyFont="1" applyFill="1" applyBorder="1"/>
    <xf numFmtId="164" fontId="4" fillId="0" borderId="78" xfId="0" applyNumberFormat="1" applyFont="1" applyFill="1" applyBorder="1"/>
    <xf numFmtId="0" fontId="4" fillId="0" borderId="79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164" fontId="1" fillId="0" borderId="24" xfId="0" applyNumberFormat="1" applyFont="1" applyFill="1" applyBorder="1"/>
    <xf numFmtId="164" fontId="1" fillId="0" borderId="22" xfId="0" applyNumberFormat="1" applyFont="1" applyFill="1" applyBorder="1"/>
    <xf numFmtId="0" fontId="5" fillId="0" borderId="76" xfId="0" applyFont="1" applyFill="1" applyBorder="1"/>
    <xf numFmtId="0" fontId="5" fillId="0" borderId="0" xfId="0" applyFont="1" applyFill="1" applyBorder="1"/>
    <xf numFmtId="0" fontId="5" fillId="0" borderId="55" xfId="0" applyFont="1" applyFill="1" applyBorder="1"/>
    <xf numFmtId="0" fontId="1" fillId="0" borderId="0" xfId="0" applyFont="1" applyFill="1" applyBorder="1"/>
    <xf numFmtId="164" fontId="5" fillId="0" borderId="80" xfId="0" applyNumberFormat="1" applyFont="1" applyFill="1" applyBorder="1"/>
    <xf numFmtId="164" fontId="5" fillId="0" borderId="81" xfId="0" applyNumberFormat="1" applyFont="1" applyFill="1" applyBorder="1"/>
    <xf numFmtId="164" fontId="1" fillId="0" borderId="80" xfId="0" applyNumberFormat="1" applyFont="1" applyFill="1" applyBorder="1"/>
    <xf numFmtId="0" fontId="1" fillId="0" borderId="82" xfId="0" applyFont="1" applyFill="1" applyBorder="1"/>
    <xf numFmtId="164" fontId="5" fillId="0" borderId="83" xfId="0" applyNumberFormat="1" applyFont="1" applyFill="1" applyBorder="1"/>
    <xf numFmtId="0" fontId="1" fillId="0" borderId="84" xfId="0" applyFont="1" applyFill="1" applyBorder="1"/>
    <xf numFmtId="0" fontId="1" fillId="0" borderId="55" xfId="0" applyFont="1" applyFill="1" applyBorder="1"/>
    <xf numFmtId="164" fontId="1" fillId="0" borderId="81" xfId="0" applyNumberFormat="1" applyFont="1" applyFill="1" applyBorder="1"/>
    <xf numFmtId="0" fontId="1" fillId="0" borderId="61" xfId="0" applyFont="1" applyFill="1" applyBorder="1"/>
    <xf numFmtId="0" fontId="5" fillId="0" borderId="61" xfId="0" applyFont="1" applyFill="1" applyBorder="1"/>
    <xf numFmtId="0" fontId="1" fillId="0" borderId="85" xfId="0" applyFont="1" applyFill="1" applyBorder="1"/>
    <xf numFmtId="164" fontId="1" fillId="0" borderId="86" xfId="0" applyNumberFormat="1" applyFont="1" applyFill="1" applyBorder="1"/>
    <xf numFmtId="164" fontId="4" fillId="0" borderId="87" xfId="0" applyNumberFormat="1" applyFont="1" applyFill="1" applyBorder="1"/>
    <xf numFmtId="0" fontId="1" fillId="0" borderId="89" xfId="0" applyFont="1" applyFill="1" applyBorder="1"/>
    <xf numFmtId="0" fontId="1" fillId="0" borderId="90" xfId="0" applyFont="1" applyFill="1" applyBorder="1"/>
    <xf numFmtId="0" fontId="1" fillId="0" borderId="91" xfId="0" applyFont="1" applyFill="1" applyBorder="1"/>
    <xf numFmtId="0" fontId="1" fillId="0" borderId="92" xfId="0" applyFont="1" applyFill="1" applyBorder="1"/>
    <xf numFmtId="0" fontId="1" fillId="0" borderId="93" xfId="0" applyFont="1" applyFill="1" applyBorder="1"/>
    <xf numFmtId="0" fontId="1" fillId="0" borderId="60" xfId="0" applyFont="1" applyFill="1" applyBorder="1"/>
    <xf numFmtId="0" fontId="1" fillId="0" borderId="62" xfId="0" applyFont="1" applyFill="1" applyBorder="1"/>
    <xf numFmtId="0" fontId="5" fillId="0" borderId="5" xfId="0" applyFont="1" applyFill="1" applyBorder="1"/>
    <xf numFmtId="0" fontId="5" fillId="0" borderId="7" xfId="0" applyFont="1" applyFill="1" applyBorder="1"/>
    <xf numFmtId="0" fontId="5" fillId="0" borderId="88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3" fillId="0" borderId="1" xfId="0" applyFont="1" applyBorder="1"/>
    <xf numFmtId="0" fontId="4" fillId="2" borderId="4" xfId="0" applyFont="1" applyFill="1" applyBorder="1"/>
    <xf numFmtId="165" fontId="1" fillId="0" borderId="0" xfId="0" applyNumberFormat="1" applyFont="1"/>
    <xf numFmtId="164" fontId="1" fillId="0" borderId="0" xfId="0" applyNumberFormat="1" applyFont="1"/>
    <xf numFmtId="0" fontId="5" fillId="0" borderId="94" xfId="0" applyFont="1" applyBorder="1"/>
    <xf numFmtId="164" fontId="5" fillId="0" borderId="94" xfId="0" applyNumberFormat="1" applyFont="1" applyBorder="1"/>
    <xf numFmtId="165" fontId="5" fillId="0" borderId="94" xfId="0" applyNumberFormat="1" applyFont="1" applyBorder="1"/>
    <xf numFmtId="0" fontId="8" fillId="0" borderId="0" xfId="0" applyFont="1"/>
    <xf numFmtId="0" fontId="4" fillId="0" borderId="94" xfId="0" applyFont="1" applyBorder="1"/>
    <xf numFmtId="164" fontId="4" fillId="0" borderId="94" xfId="0" applyNumberFormat="1" applyFont="1" applyBorder="1"/>
    <xf numFmtId="0" fontId="5" fillId="0" borderId="0" xfId="0" applyFont="1"/>
    <xf numFmtId="164" fontId="5" fillId="0" borderId="0" xfId="0" applyNumberFormat="1" applyFont="1"/>
    <xf numFmtId="165" fontId="5" fillId="0" borderId="0" xfId="0" applyNumberFormat="1" applyFont="1"/>
    <xf numFmtId="164" fontId="4" fillId="0" borderId="0" xfId="0" applyNumberFormat="1" applyFont="1"/>
    <xf numFmtId="165" fontId="4" fillId="0" borderId="0" xfId="0" applyNumberFormat="1" applyFont="1"/>
    <xf numFmtId="0" fontId="9" fillId="2" borderId="0" xfId="0" applyFont="1" applyFill="1"/>
    <xf numFmtId="0" fontId="10" fillId="0" borderId="0" xfId="0" applyFont="1"/>
    <xf numFmtId="0" fontId="8" fillId="2" borderId="0" xfId="0" applyFont="1" applyFill="1"/>
    <xf numFmtId="0" fontId="1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166" fontId="1" fillId="0" borderId="0" xfId="0" applyNumberFormat="1" applyFont="1"/>
    <xf numFmtId="0" fontId="4" fillId="2" borderId="94" xfId="0" applyFont="1" applyFill="1" applyBorder="1"/>
    <xf numFmtId="49" fontId="5" fillId="0" borderId="94" xfId="0" applyNumberFormat="1" applyFont="1" applyBorder="1"/>
    <xf numFmtId="166" fontId="5" fillId="0" borderId="94" xfId="0" applyNumberFormat="1" applyFont="1" applyBorder="1"/>
    <xf numFmtId="166" fontId="5" fillId="0" borderId="0" xfId="0" applyNumberFormat="1" applyFont="1"/>
    <xf numFmtId="0" fontId="5" fillId="0" borderId="0" xfId="0" applyFont="1" applyAlignment="1">
      <alignment wrapText="1"/>
    </xf>
    <xf numFmtId="166" fontId="5" fillId="0" borderId="0" xfId="0" applyNumberFormat="1" applyFont="1" applyAlignment="1">
      <alignment wrapText="1"/>
    </xf>
    <xf numFmtId="164" fontId="5" fillId="0" borderId="0" xfId="0" applyNumberFormat="1" applyFont="1" applyAlignment="1">
      <alignment wrapText="1"/>
    </xf>
    <xf numFmtId="0" fontId="5" fillId="0" borderId="0" xfId="0" applyFont="1" applyAlignment="1">
      <alignment horizontal="center" wrapText="1"/>
    </xf>
    <xf numFmtId="49" fontId="5" fillId="0" borderId="0" xfId="0" applyNumberFormat="1" applyFont="1" applyAlignment="1">
      <alignment horizontal="left" wrapText="1"/>
    </xf>
    <xf numFmtId="166" fontId="4" fillId="0" borderId="0" xfId="0" applyNumberFormat="1" applyFont="1"/>
    <xf numFmtId="0" fontId="11" fillId="0" borderId="0" xfId="0" applyFont="1"/>
    <xf numFmtId="0" fontId="12" fillId="0" borderId="94" xfId="0" applyFont="1" applyBorder="1"/>
    <xf numFmtId="166" fontId="12" fillId="0" borderId="94" xfId="0" applyNumberFormat="1" applyFont="1" applyBorder="1"/>
    <xf numFmtId="164" fontId="12" fillId="0" borderId="94" xfId="0" applyNumberFormat="1" applyFont="1" applyBorder="1"/>
    <xf numFmtId="0" fontId="13" fillId="0" borderId="94" xfId="0" applyFont="1" applyBorder="1"/>
    <xf numFmtId="0" fontId="5" fillId="0" borderId="2" xfId="0" applyFont="1" applyFill="1" applyBorder="1"/>
    <xf numFmtId="164" fontId="5" fillId="0" borderId="2" xfId="0" applyNumberFormat="1" applyFont="1" applyFill="1" applyBorder="1"/>
    <xf numFmtId="164" fontId="0" fillId="0" borderId="0" xfId="0" applyNumberFormat="1"/>
    <xf numFmtId="164" fontId="4" fillId="0" borderId="1" xfId="0" applyNumberFormat="1" applyFont="1" applyFill="1" applyBorder="1"/>
    <xf numFmtId="164" fontId="2" fillId="0" borderId="1" xfId="0" applyNumberFormat="1" applyFont="1" applyFill="1" applyBorder="1"/>
    <xf numFmtId="0" fontId="4" fillId="0" borderId="5" xfId="0" applyFont="1" applyFill="1" applyBorder="1"/>
    <xf numFmtId="164" fontId="4" fillId="0" borderId="5" xfId="0" applyNumberFormat="1" applyFont="1" applyFill="1" applyBorder="1"/>
    <xf numFmtId="0" fontId="4" fillId="0" borderId="6" xfId="0" applyFont="1" applyFill="1" applyBorder="1"/>
    <xf numFmtId="164" fontId="4" fillId="0" borderId="6" xfId="0" applyNumberFormat="1" applyFont="1" applyFill="1" applyBorder="1"/>
    <xf numFmtId="0" fontId="5" fillId="0" borderId="95" xfId="0" applyFont="1" applyFill="1" applyBorder="1" applyAlignment="1">
      <alignment horizontal="center"/>
    </xf>
    <xf numFmtId="0" fontId="1" fillId="0" borderId="77" xfId="0" applyFont="1" applyFill="1" applyBorder="1"/>
    <xf numFmtId="0" fontId="1" fillId="0" borderId="96" xfId="0" applyFont="1" applyFill="1" applyBorder="1"/>
    <xf numFmtId="164" fontId="1" fillId="0" borderId="97" xfId="0" applyNumberFormat="1" applyFont="1" applyFill="1" applyBorder="1"/>
    <xf numFmtId="164" fontId="4" fillId="0" borderId="98" xfId="0" applyNumberFormat="1" applyFont="1" applyFill="1" applyBorder="1"/>
    <xf numFmtId="0" fontId="4" fillId="0" borderId="1" xfId="0" applyFont="1" applyFill="1" applyBorder="1"/>
    <xf numFmtId="0" fontId="6" fillId="0" borderId="29" xfId="0" applyFont="1" applyFill="1" applyBorder="1"/>
    <xf numFmtId="0" fontId="6" fillId="0" borderId="30" xfId="0" applyFont="1" applyFill="1" applyBorder="1"/>
    <xf numFmtId="0" fontId="6" fillId="0" borderId="31" xfId="0" applyFont="1" applyFill="1" applyBorder="1"/>
    <xf numFmtId="0" fontId="5" fillId="0" borderId="29" xfId="0" applyFont="1" applyFill="1" applyBorder="1" applyAlignment="1">
      <alignment wrapText="1"/>
    </xf>
    <xf numFmtId="0" fontId="1" fillId="0" borderId="30" xfId="0" applyFont="1" applyFill="1" applyBorder="1" applyAlignment="1">
      <alignment wrapText="1"/>
    </xf>
    <xf numFmtId="0" fontId="1" fillId="0" borderId="31" xfId="0" applyFont="1" applyFill="1" applyBorder="1" applyAlignment="1">
      <alignment wrapText="1"/>
    </xf>
    <xf numFmtId="0" fontId="5" fillId="0" borderId="39" xfId="0" applyFont="1" applyFill="1" applyBorder="1" applyAlignment="1">
      <alignment wrapText="1"/>
    </xf>
    <xf numFmtId="0" fontId="1" fillId="0" borderId="40" xfId="0" applyFont="1" applyFill="1" applyBorder="1" applyAlignment="1">
      <alignment wrapText="1"/>
    </xf>
    <xf numFmtId="0" fontId="1" fillId="0" borderId="41" xfId="0" applyFont="1" applyFill="1" applyBorder="1" applyAlignment="1">
      <alignment wrapText="1"/>
    </xf>
    <xf numFmtId="0" fontId="7" fillId="0" borderId="29" xfId="0" applyFont="1" applyFill="1" applyBorder="1"/>
    <xf numFmtId="0" fontId="7" fillId="0" borderId="30" xfId="0" applyFont="1" applyFill="1" applyBorder="1"/>
    <xf numFmtId="0" fontId="7" fillId="0" borderId="31" xfId="0" applyFont="1" applyFill="1" applyBorder="1"/>
    <xf numFmtId="0" fontId="4" fillId="0" borderId="3" xfId="0" applyFont="1" applyBorder="1" applyAlignment="1">
      <alignment wrapText="1"/>
    </xf>
    <xf numFmtId="0" fontId="1" fillId="0" borderId="89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4" fillId="0" borderId="3" xfId="0" applyFont="1" applyFill="1" applyBorder="1" applyAlignment="1">
      <alignment wrapText="1"/>
    </xf>
    <xf numFmtId="0" fontId="1" fillId="0" borderId="89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4"/>
  <sheetViews>
    <sheetView tabSelected="1" workbookViewId="0"/>
  </sheetViews>
  <sheetFormatPr defaultColWidth="0" defaultRowHeight="15" x14ac:dyDescent="0.25"/>
  <cols>
    <col min="1" max="1" width="35.7109375" customWidth="1"/>
    <col min="2" max="3" width="15.7109375" customWidth="1"/>
    <col min="4" max="6" width="8.7109375" customWidth="1"/>
    <col min="7" max="7" width="15.7109375" customWidth="1"/>
    <col min="8" max="8" width="3.7109375" customWidth="1"/>
    <col min="9" max="26" width="0" hidden="1" customWidth="1"/>
    <col min="27" max="16384" width="9.140625" hidden="1"/>
  </cols>
  <sheetData>
    <row r="1" spans="1:26" x14ac:dyDescent="0.25">
      <c r="A1" s="3"/>
      <c r="B1" s="3"/>
      <c r="C1" s="3"/>
      <c r="D1" s="3"/>
      <c r="E1" s="3"/>
      <c r="F1" s="3"/>
      <c r="G1" s="3"/>
    </row>
    <row r="2" spans="1:26" x14ac:dyDescent="0.25">
      <c r="A2" s="4" t="s">
        <v>0</v>
      </c>
      <c r="B2" s="3"/>
      <c r="C2" s="3"/>
      <c r="D2" s="3"/>
      <c r="E2" s="3"/>
      <c r="F2" s="6" t="s">
        <v>2</v>
      </c>
      <c r="G2" s="6"/>
    </row>
    <row r="3" spans="1:26" x14ac:dyDescent="0.25">
      <c r="A3" s="3"/>
      <c r="B3" s="3"/>
      <c r="C3" s="3"/>
      <c r="D3" s="3"/>
      <c r="E3" s="3"/>
      <c r="F3" s="7" t="s">
        <v>3</v>
      </c>
      <c r="G3" s="7" t="s">
        <v>4</v>
      </c>
    </row>
    <row r="4" spans="1:26" x14ac:dyDescent="0.25">
      <c r="A4" s="188" t="s">
        <v>1</v>
      </c>
      <c r="B4" s="188"/>
      <c r="C4" s="188"/>
      <c r="D4" s="188"/>
      <c r="E4" s="188"/>
      <c r="F4" s="8">
        <v>0.2</v>
      </c>
      <c r="G4" s="8">
        <v>0.2</v>
      </c>
    </row>
    <row r="5" spans="1:26" x14ac:dyDescent="0.25">
      <c r="A5" s="3"/>
      <c r="B5" s="3"/>
      <c r="C5" s="3"/>
      <c r="D5" s="3"/>
      <c r="E5" s="3"/>
      <c r="F5" s="3"/>
      <c r="G5" s="3"/>
    </row>
    <row r="6" spans="1:26" x14ac:dyDescent="0.25">
      <c r="A6" s="9" t="s">
        <v>5</v>
      </c>
      <c r="B6" s="9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9" t="s">
        <v>11</v>
      </c>
    </row>
    <row r="7" spans="1:26" x14ac:dyDescent="0.25">
      <c r="A7" s="174" t="s">
        <v>12</v>
      </c>
      <c r="B7" s="175">
        <f>'SO 12972'!I137-Rekapitulácia!D7</f>
        <v>0</v>
      </c>
      <c r="C7" s="175">
        <f>'Kryci_list 12972'!J26</f>
        <v>0</v>
      </c>
      <c r="D7" s="175">
        <v>0</v>
      </c>
      <c r="E7" s="175">
        <f>'Kryci_list 12972'!J17</f>
        <v>0</v>
      </c>
      <c r="F7" s="175">
        <v>0</v>
      </c>
      <c r="G7" s="175">
        <f>B7+C7+D7+E7+F7</f>
        <v>0</v>
      </c>
      <c r="K7">
        <f>'SO 12972'!K137</f>
        <v>0</v>
      </c>
      <c r="Q7">
        <v>30.126000000000001</v>
      </c>
    </row>
    <row r="8" spans="1:26" x14ac:dyDescent="0.25">
      <c r="A8" s="62" t="s">
        <v>13</v>
      </c>
      <c r="B8" s="69">
        <f>'SO 12973'!I47-Rekapitulácia!D8</f>
        <v>0</v>
      </c>
      <c r="C8" s="69">
        <f>'Kryci_list 12973'!J26</f>
        <v>0</v>
      </c>
      <c r="D8" s="69">
        <v>0</v>
      </c>
      <c r="E8" s="69">
        <f>'Kryci_list 12973'!J17</f>
        <v>0</v>
      </c>
      <c r="F8" s="69">
        <v>0</v>
      </c>
      <c r="G8" s="69">
        <f>B8+C8+D8+E8+F8</f>
        <v>0</v>
      </c>
      <c r="K8">
        <f>'SO 12973'!K47</f>
        <v>0</v>
      </c>
      <c r="Q8">
        <v>30.126000000000001</v>
      </c>
    </row>
    <row r="9" spans="1:26" x14ac:dyDescent="0.25">
      <c r="A9" s="181" t="s">
        <v>333</v>
      </c>
      <c r="B9" s="182">
        <f>SUM(B7:B8)</f>
        <v>0</v>
      </c>
      <c r="C9" s="182">
        <f>SUM(C7:C8)</f>
        <v>0</v>
      </c>
      <c r="D9" s="182">
        <f>SUM(D7:D8)</f>
        <v>0</v>
      </c>
      <c r="E9" s="182">
        <f>SUM(E7:E8)</f>
        <v>0</v>
      </c>
      <c r="F9" s="182">
        <f>SUM(F7:F8)</f>
        <v>0</v>
      </c>
      <c r="G9" s="182">
        <f>SUM(G7:G8)-SUM(Z7:Z8)</f>
        <v>0</v>
      </c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</row>
    <row r="10" spans="1:26" x14ac:dyDescent="0.25">
      <c r="A10" s="179" t="s">
        <v>334</v>
      </c>
      <c r="B10" s="180">
        <f>G9-SUM(Rekapitulácia!K7:'Rekapitulácia'!K8)*1</f>
        <v>0</v>
      </c>
      <c r="C10" s="180"/>
      <c r="D10" s="180"/>
      <c r="E10" s="180"/>
      <c r="F10" s="180"/>
      <c r="G10" s="180">
        <f>ROUND(((ROUND(B10,2)*20)/100),2)*1</f>
        <v>0</v>
      </c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</row>
    <row r="11" spans="1:26" x14ac:dyDescent="0.25">
      <c r="A11" s="5" t="s">
        <v>334</v>
      </c>
      <c r="B11" s="177">
        <f>(G9-B10)</f>
        <v>0</v>
      </c>
      <c r="C11" s="177"/>
      <c r="D11" s="177"/>
      <c r="E11" s="177"/>
      <c r="F11" s="177"/>
      <c r="G11" s="177">
        <f>ROUND(((ROUND(B11,2)*20)/100),2)</f>
        <v>0</v>
      </c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</row>
    <row r="12" spans="1:26" x14ac:dyDescent="0.25">
      <c r="A12" s="5" t="s">
        <v>335</v>
      </c>
      <c r="B12" s="177"/>
      <c r="C12" s="177"/>
      <c r="D12" s="177"/>
      <c r="E12" s="177"/>
      <c r="F12" s="177"/>
      <c r="G12" s="177">
        <f>SUM(G9:G11)</f>
        <v>0</v>
      </c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</row>
    <row r="13" spans="1:26" x14ac:dyDescent="0.25">
      <c r="A13" s="10"/>
      <c r="B13" s="178"/>
      <c r="C13" s="178"/>
      <c r="D13" s="178"/>
      <c r="E13" s="178"/>
      <c r="F13" s="178"/>
      <c r="G13" s="178"/>
    </row>
    <row r="14" spans="1:26" x14ac:dyDescent="0.25">
      <c r="A14" s="10"/>
      <c r="B14" s="178"/>
      <c r="C14" s="178"/>
      <c r="D14" s="178"/>
      <c r="E14" s="178"/>
      <c r="F14" s="178"/>
      <c r="G14" s="178"/>
    </row>
    <row r="15" spans="1:26" x14ac:dyDescent="0.25">
      <c r="A15" s="10"/>
      <c r="B15" s="178"/>
      <c r="C15" s="178"/>
      <c r="D15" s="178"/>
      <c r="E15" s="178"/>
      <c r="F15" s="178"/>
      <c r="G15" s="178"/>
    </row>
    <row r="16" spans="1:26" x14ac:dyDescent="0.25">
      <c r="A16" s="10"/>
      <c r="B16" s="178"/>
      <c r="C16" s="178"/>
      <c r="D16" s="178"/>
      <c r="E16" s="178"/>
      <c r="F16" s="178"/>
      <c r="G16" s="178"/>
    </row>
    <row r="17" spans="1:7" x14ac:dyDescent="0.25">
      <c r="A17" s="10"/>
      <c r="B17" s="178"/>
      <c r="C17" s="178"/>
      <c r="D17" s="178"/>
      <c r="E17" s="178"/>
      <c r="F17" s="178"/>
      <c r="G17" s="178"/>
    </row>
    <row r="18" spans="1:7" x14ac:dyDescent="0.25">
      <c r="A18" s="10"/>
      <c r="B18" s="178"/>
      <c r="C18" s="178"/>
      <c r="D18" s="178"/>
      <c r="E18" s="178"/>
      <c r="F18" s="178"/>
      <c r="G18" s="178"/>
    </row>
    <row r="19" spans="1:7" x14ac:dyDescent="0.25">
      <c r="A19" s="10"/>
      <c r="B19" s="178"/>
      <c r="C19" s="178"/>
      <c r="D19" s="178"/>
      <c r="E19" s="178"/>
      <c r="F19" s="178"/>
      <c r="G19" s="178"/>
    </row>
    <row r="20" spans="1:7" x14ac:dyDescent="0.25">
      <c r="A20" s="10"/>
      <c r="B20" s="178"/>
      <c r="C20" s="178"/>
      <c r="D20" s="178"/>
      <c r="E20" s="178"/>
      <c r="F20" s="178"/>
      <c r="G20" s="178"/>
    </row>
    <row r="21" spans="1:7" x14ac:dyDescent="0.25">
      <c r="A21" s="10"/>
      <c r="B21" s="178"/>
      <c r="C21" s="178"/>
      <c r="D21" s="178"/>
      <c r="E21" s="178"/>
      <c r="F21" s="178"/>
      <c r="G21" s="178"/>
    </row>
    <row r="22" spans="1:7" x14ac:dyDescent="0.25">
      <c r="A22" s="10"/>
      <c r="B22" s="178"/>
      <c r="C22" s="178"/>
      <c r="D22" s="178"/>
      <c r="E22" s="178"/>
      <c r="F22" s="178"/>
      <c r="G22" s="178"/>
    </row>
    <row r="23" spans="1:7" x14ac:dyDescent="0.25">
      <c r="A23" s="10"/>
      <c r="B23" s="178"/>
      <c r="C23" s="178"/>
      <c r="D23" s="178"/>
      <c r="E23" s="178"/>
      <c r="F23" s="178"/>
      <c r="G23" s="178"/>
    </row>
    <row r="24" spans="1:7" x14ac:dyDescent="0.25">
      <c r="A24" s="10"/>
      <c r="B24" s="178"/>
      <c r="C24" s="178"/>
      <c r="D24" s="178"/>
      <c r="E24" s="178"/>
      <c r="F24" s="178"/>
      <c r="G24" s="178"/>
    </row>
    <row r="25" spans="1:7" x14ac:dyDescent="0.25">
      <c r="A25" s="10"/>
      <c r="B25" s="178"/>
      <c r="C25" s="178"/>
      <c r="D25" s="178"/>
      <c r="E25" s="178"/>
      <c r="F25" s="178"/>
      <c r="G25" s="178"/>
    </row>
    <row r="26" spans="1:7" x14ac:dyDescent="0.25">
      <c r="A26" s="10"/>
      <c r="B26" s="178"/>
      <c r="C26" s="178"/>
      <c r="D26" s="178"/>
      <c r="E26" s="178"/>
      <c r="F26" s="178"/>
      <c r="G26" s="178"/>
    </row>
    <row r="27" spans="1:7" x14ac:dyDescent="0.25">
      <c r="A27" s="10"/>
      <c r="B27" s="178"/>
      <c r="C27" s="178"/>
      <c r="D27" s="178"/>
      <c r="E27" s="178"/>
      <c r="F27" s="178"/>
      <c r="G27" s="178"/>
    </row>
    <row r="28" spans="1:7" x14ac:dyDescent="0.25">
      <c r="A28" s="10"/>
      <c r="B28" s="178"/>
      <c r="C28" s="178"/>
      <c r="D28" s="178"/>
      <c r="E28" s="178"/>
      <c r="F28" s="178"/>
      <c r="G28" s="178"/>
    </row>
    <row r="29" spans="1:7" x14ac:dyDescent="0.25">
      <c r="A29" s="10"/>
      <c r="B29" s="178"/>
      <c r="C29" s="178"/>
      <c r="D29" s="178"/>
      <c r="E29" s="178"/>
      <c r="F29" s="178"/>
      <c r="G29" s="178"/>
    </row>
    <row r="30" spans="1:7" x14ac:dyDescent="0.25">
      <c r="A30" s="10"/>
      <c r="B30" s="178"/>
      <c r="C30" s="178"/>
      <c r="D30" s="178"/>
      <c r="E30" s="178"/>
      <c r="F30" s="178"/>
      <c r="G30" s="178"/>
    </row>
    <row r="31" spans="1:7" x14ac:dyDescent="0.25">
      <c r="A31" s="10"/>
      <c r="B31" s="178"/>
      <c r="C31" s="178"/>
      <c r="D31" s="178"/>
      <c r="E31" s="178"/>
      <c r="F31" s="178"/>
      <c r="G31" s="178"/>
    </row>
    <row r="32" spans="1:7" x14ac:dyDescent="0.25">
      <c r="A32" s="10"/>
      <c r="B32" s="178"/>
      <c r="C32" s="178"/>
      <c r="D32" s="178"/>
      <c r="E32" s="178"/>
      <c r="F32" s="178"/>
      <c r="G32" s="178"/>
    </row>
    <row r="33" spans="1:7" x14ac:dyDescent="0.25">
      <c r="A33" s="10"/>
      <c r="B33" s="178"/>
      <c r="C33" s="178"/>
      <c r="D33" s="178"/>
      <c r="E33" s="178"/>
      <c r="F33" s="178"/>
      <c r="G33" s="178"/>
    </row>
    <row r="34" spans="1:7" x14ac:dyDescent="0.25">
      <c r="A34" s="10"/>
      <c r="B34" s="178"/>
      <c r="C34" s="178"/>
      <c r="D34" s="178"/>
      <c r="E34" s="178"/>
      <c r="F34" s="178"/>
      <c r="G34" s="178"/>
    </row>
    <row r="35" spans="1:7" x14ac:dyDescent="0.25">
      <c r="A35" s="1"/>
      <c r="B35" s="141"/>
      <c r="C35" s="141"/>
      <c r="D35" s="141"/>
      <c r="E35" s="141"/>
      <c r="F35" s="141"/>
      <c r="G35" s="141"/>
    </row>
    <row r="36" spans="1:7" x14ac:dyDescent="0.25">
      <c r="A36" s="1"/>
      <c r="B36" s="141"/>
      <c r="C36" s="141"/>
      <c r="D36" s="141"/>
      <c r="E36" s="141"/>
      <c r="F36" s="141"/>
      <c r="G36" s="141"/>
    </row>
    <row r="37" spans="1:7" x14ac:dyDescent="0.25">
      <c r="A37" s="1"/>
      <c r="B37" s="141"/>
      <c r="C37" s="141"/>
      <c r="D37" s="141"/>
      <c r="E37" s="141"/>
      <c r="F37" s="141"/>
      <c r="G37" s="141"/>
    </row>
    <row r="38" spans="1:7" x14ac:dyDescent="0.25">
      <c r="A38" s="1"/>
      <c r="B38" s="141"/>
      <c r="C38" s="141"/>
      <c r="D38" s="141"/>
      <c r="E38" s="141"/>
      <c r="F38" s="141"/>
      <c r="G38" s="141"/>
    </row>
    <row r="39" spans="1:7" x14ac:dyDescent="0.25">
      <c r="A39" s="1"/>
      <c r="B39" s="141"/>
      <c r="C39" s="141"/>
      <c r="D39" s="141"/>
      <c r="E39" s="141"/>
      <c r="F39" s="141"/>
      <c r="G39" s="141"/>
    </row>
    <row r="40" spans="1:7" x14ac:dyDescent="0.25">
      <c r="A40" s="1"/>
      <c r="B40" s="141"/>
      <c r="C40" s="141"/>
      <c r="D40" s="141"/>
      <c r="E40" s="141"/>
      <c r="F40" s="141"/>
      <c r="G40" s="141"/>
    </row>
    <row r="41" spans="1:7" x14ac:dyDescent="0.25">
      <c r="A41" s="1"/>
      <c r="B41" s="141"/>
      <c r="C41" s="141"/>
      <c r="D41" s="141"/>
      <c r="E41" s="141"/>
      <c r="F41" s="141"/>
      <c r="G41" s="141"/>
    </row>
    <row r="42" spans="1:7" x14ac:dyDescent="0.25">
      <c r="A42" s="1"/>
      <c r="B42" s="141"/>
      <c r="C42" s="141"/>
      <c r="D42" s="141"/>
      <c r="E42" s="141"/>
      <c r="F42" s="141"/>
      <c r="G42" s="141"/>
    </row>
    <row r="43" spans="1:7" x14ac:dyDescent="0.25">
      <c r="A43" s="1"/>
      <c r="B43" s="141"/>
      <c r="C43" s="141"/>
      <c r="D43" s="141"/>
      <c r="E43" s="141"/>
      <c r="F43" s="141"/>
      <c r="G43" s="141"/>
    </row>
    <row r="44" spans="1:7" x14ac:dyDescent="0.25">
      <c r="A44" s="1"/>
      <c r="B44" s="141"/>
      <c r="C44" s="141"/>
      <c r="D44" s="141"/>
      <c r="E44" s="141"/>
      <c r="F44" s="141"/>
      <c r="G44" s="141"/>
    </row>
    <row r="45" spans="1:7" x14ac:dyDescent="0.25">
      <c r="A45" s="1"/>
      <c r="B45" s="141"/>
      <c r="C45" s="141"/>
      <c r="D45" s="141"/>
      <c r="E45" s="141"/>
      <c r="F45" s="141"/>
      <c r="G45" s="141"/>
    </row>
    <row r="46" spans="1:7" x14ac:dyDescent="0.25">
      <c r="A46" s="1"/>
      <c r="B46" s="141"/>
      <c r="C46" s="141"/>
      <c r="D46" s="141"/>
      <c r="E46" s="141"/>
      <c r="F46" s="141"/>
      <c r="G46" s="141"/>
    </row>
    <row r="47" spans="1:7" x14ac:dyDescent="0.25">
      <c r="A47" s="1"/>
      <c r="B47" s="141"/>
      <c r="C47" s="141"/>
      <c r="D47" s="141"/>
      <c r="E47" s="141"/>
      <c r="F47" s="141"/>
      <c r="G47" s="141"/>
    </row>
    <row r="48" spans="1:7" x14ac:dyDescent="0.25">
      <c r="A48" s="1"/>
      <c r="B48" s="141"/>
      <c r="C48" s="141"/>
      <c r="D48" s="141"/>
      <c r="E48" s="141"/>
      <c r="F48" s="141"/>
      <c r="G48" s="141"/>
    </row>
    <row r="49" spans="1:7" x14ac:dyDescent="0.25">
      <c r="A49" s="1"/>
      <c r="B49" s="141"/>
      <c r="C49" s="141"/>
      <c r="D49" s="141"/>
      <c r="E49" s="141"/>
      <c r="F49" s="141"/>
      <c r="G49" s="141"/>
    </row>
    <row r="50" spans="1:7" x14ac:dyDescent="0.25">
      <c r="A50" s="1"/>
      <c r="B50" s="141"/>
      <c r="C50" s="141"/>
      <c r="D50" s="141"/>
      <c r="E50" s="141"/>
      <c r="F50" s="141"/>
      <c r="G50" s="141"/>
    </row>
    <row r="51" spans="1:7" x14ac:dyDescent="0.25">
      <c r="B51" s="176"/>
      <c r="C51" s="176"/>
      <c r="D51" s="176"/>
      <c r="E51" s="176"/>
      <c r="F51" s="176"/>
      <c r="G51" s="176"/>
    </row>
    <row r="52" spans="1:7" x14ac:dyDescent="0.25">
      <c r="B52" s="176"/>
      <c r="C52" s="176"/>
      <c r="D52" s="176"/>
      <c r="E52" s="176"/>
      <c r="F52" s="176"/>
      <c r="G52" s="176"/>
    </row>
    <row r="53" spans="1:7" x14ac:dyDescent="0.25">
      <c r="B53" s="176"/>
      <c r="C53" s="176"/>
      <c r="D53" s="176"/>
      <c r="E53" s="176"/>
      <c r="F53" s="176"/>
      <c r="G53" s="176"/>
    </row>
    <row r="54" spans="1:7" x14ac:dyDescent="0.25">
      <c r="B54" s="176"/>
      <c r="C54" s="176"/>
      <c r="D54" s="176"/>
      <c r="E54" s="176"/>
      <c r="F54" s="176"/>
      <c r="G54" s="176"/>
    </row>
    <row r="55" spans="1:7" x14ac:dyDescent="0.25">
      <c r="B55" s="176"/>
      <c r="C55" s="176"/>
      <c r="D55" s="176"/>
      <c r="E55" s="176"/>
      <c r="F55" s="176"/>
      <c r="G55" s="176"/>
    </row>
    <row r="56" spans="1:7" x14ac:dyDescent="0.25">
      <c r="B56" s="176"/>
      <c r="C56" s="176"/>
      <c r="D56" s="176"/>
      <c r="E56" s="176"/>
      <c r="F56" s="176"/>
      <c r="G56" s="176"/>
    </row>
    <row r="57" spans="1:7" x14ac:dyDescent="0.25">
      <c r="B57" s="176"/>
      <c r="C57" s="176"/>
      <c r="D57" s="176"/>
      <c r="E57" s="176"/>
      <c r="F57" s="176"/>
      <c r="G57" s="176"/>
    </row>
    <row r="58" spans="1:7" x14ac:dyDescent="0.25">
      <c r="B58" s="176"/>
      <c r="C58" s="176"/>
      <c r="D58" s="176"/>
      <c r="E58" s="176"/>
      <c r="F58" s="176"/>
      <c r="G58" s="176"/>
    </row>
    <row r="59" spans="1:7" x14ac:dyDescent="0.25">
      <c r="B59" s="176"/>
      <c r="C59" s="176"/>
      <c r="D59" s="176"/>
      <c r="E59" s="176"/>
      <c r="F59" s="176"/>
      <c r="G59" s="176"/>
    </row>
    <row r="60" spans="1:7" x14ac:dyDescent="0.25">
      <c r="B60" s="176"/>
      <c r="C60" s="176"/>
      <c r="D60" s="176"/>
      <c r="E60" s="176"/>
      <c r="F60" s="176"/>
      <c r="G60" s="176"/>
    </row>
    <row r="61" spans="1:7" x14ac:dyDescent="0.25">
      <c r="B61" s="176"/>
      <c r="C61" s="176"/>
      <c r="D61" s="176"/>
      <c r="E61" s="176"/>
      <c r="F61" s="176"/>
      <c r="G61" s="176"/>
    </row>
    <row r="62" spans="1:7" x14ac:dyDescent="0.25">
      <c r="B62" s="176"/>
      <c r="C62" s="176"/>
      <c r="D62" s="176"/>
      <c r="E62" s="176"/>
      <c r="F62" s="176"/>
      <c r="G62" s="176"/>
    </row>
    <row r="63" spans="1:7" x14ac:dyDescent="0.25">
      <c r="B63" s="176"/>
      <c r="C63" s="176"/>
      <c r="D63" s="176"/>
      <c r="E63" s="176"/>
      <c r="F63" s="176"/>
      <c r="G63" s="176"/>
    </row>
    <row r="64" spans="1:7" x14ac:dyDescent="0.25">
      <c r="B64" s="176"/>
      <c r="C64" s="176"/>
      <c r="D64" s="176"/>
      <c r="E64" s="176"/>
      <c r="F64" s="176"/>
      <c r="G64" s="176"/>
    </row>
    <row r="65" spans="2:7" x14ac:dyDescent="0.25">
      <c r="B65" s="176"/>
      <c r="C65" s="176"/>
      <c r="D65" s="176"/>
      <c r="E65" s="176"/>
      <c r="F65" s="176"/>
      <c r="G65" s="176"/>
    </row>
    <row r="66" spans="2:7" x14ac:dyDescent="0.25">
      <c r="B66" s="176"/>
      <c r="C66" s="176"/>
      <c r="D66" s="176"/>
      <c r="E66" s="176"/>
      <c r="F66" s="176"/>
      <c r="G66" s="176"/>
    </row>
    <row r="67" spans="2:7" x14ac:dyDescent="0.25">
      <c r="B67" s="176"/>
      <c r="C67" s="176"/>
      <c r="D67" s="176"/>
      <c r="E67" s="176"/>
      <c r="F67" s="176"/>
      <c r="G67" s="176"/>
    </row>
    <row r="68" spans="2:7" x14ac:dyDescent="0.25">
      <c r="B68" s="176"/>
      <c r="C68" s="176"/>
      <c r="D68" s="176"/>
      <c r="E68" s="176"/>
      <c r="F68" s="176"/>
      <c r="G68" s="176"/>
    </row>
    <row r="69" spans="2:7" x14ac:dyDescent="0.25">
      <c r="B69" s="176"/>
      <c r="C69" s="176"/>
      <c r="D69" s="176"/>
      <c r="E69" s="176"/>
      <c r="F69" s="176"/>
      <c r="G69" s="176"/>
    </row>
    <row r="70" spans="2:7" x14ac:dyDescent="0.25">
      <c r="B70" s="176"/>
      <c r="C70" s="176"/>
      <c r="D70" s="176"/>
      <c r="E70" s="176"/>
      <c r="F70" s="176"/>
      <c r="G70" s="176"/>
    </row>
    <row r="71" spans="2:7" x14ac:dyDescent="0.25">
      <c r="B71" s="176"/>
      <c r="C71" s="176"/>
      <c r="D71" s="176"/>
      <c r="E71" s="176"/>
      <c r="F71" s="176"/>
      <c r="G71" s="176"/>
    </row>
    <row r="72" spans="2:7" x14ac:dyDescent="0.25">
      <c r="B72" s="176"/>
      <c r="C72" s="176"/>
      <c r="D72" s="176"/>
      <c r="E72" s="176"/>
      <c r="F72" s="176"/>
      <c r="G72" s="176"/>
    </row>
    <row r="73" spans="2:7" x14ac:dyDescent="0.25">
      <c r="B73" s="176"/>
      <c r="C73" s="176"/>
      <c r="D73" s="176"/>
      <c r="E73" s="176"/>
      <c r="F73" s="176"/>
      <c r="G73" s="176"/>
    </row>
    <row r="74" spans="2:7" x14ac:dyDescent="0.25">
      <c r="B74" s="176"/>
      <c r="C74" s="176"/>
      <c r="D74" s="176"/>
      <c r="E74" s="176"/>
      <c r="F74" s="176"/>
      <c r="G74" s="176"/>
    </row>
    <row r="75" spans="2:7" x14ac:dyDescent="0.25">
      <c r="B75" s="176"/>
      <c r="C75" s="176"/>
      <c r="D75" s="176"/>
      <c r="E75" s="176"/>
      <c r="F75" s="176"/>
      <c r="G75" s="176"/>
    </row>
    <row r="76" spans="2:7" x14ac:dyDescent="0.25">
      <c r="B76" s="176"/>
      <c r="C76" s="176"/>
      <c r="D76" s="176"/>
      <c r="E76" s="176"/>
      <c r="F76" s="176"/>
      <c r="G76" s="176"/>
    </row>
    <row r="77" spans="2:7" x14ac:dyDescent="0.25">
      <c r="B77" s="176"/>
      <c r="C77" s="176"/>
      <c r="D77" s="176"/>
      <c r="E77" s="176"/>
      <c r="F77" s="176"/>
      <c r="G77" s="176"/>
    </row>
    <row r="78" spans="2:7" x14ac:dyDescent="0.25">
      <c r="B78" s="176"/>
      <c r="C78" s="176"/>
      <c r="D78" s="176"/>
      <c r="E78" s="176"/>
      <c r="F78" s="176"/>
      <c r="G78" s="176"/>
    </row>
    <row r="79" spans="2:7" x14ac:dyDescent="0.25">
      <c r="B79" s="176"/>
      <c r="C79" s="176"/>
      <c r="D79" s="176"/>
      <c r="E79" s="176"/>
      <c r="F79" s="176"/>
      <c r="G79" s="176"/>
    </row>
    <row r="80" spans="2:7" x14ac:dyDescent="0.25">
      <c r="B80" s="176"/>
      <c r="C80" s="176"/>
      <c r="D80" s="176"/>
      <c r="E80" s="176"/>
      <c r="F80" s="176"/>
      <c r="G80" s="176"/>
    </row>
    <row r="81" spans="2:7" x14ac:dyDescent="0.25">
      <c r="B81" s="176"/>
      <c r="C81" s="176"/>
      <c r="D81" s="176"/>
      <c r="E81" s="176"/>
      <c r="F81" s="176"/>
      <c r="G81" s="176"/>
    </row>
    <row r="82" spans="2:7" x14ac:dyDescent="0.25">
      <c r="B82" s="176"/>
      <c r="C82" s="176"/>
      <c r="D82" s="176"/>
      <c r="E82" s="176"/>
      <c r="F82" s="176"/>
      <c r="G82" s="176"/>
    </row>
    <row r="83" spans="2:7" x14ac:dyDescent="0.25">
      <c r="B83" s="176"/>
      <c r="C83" s="176"/>
      <c r="D83" s="176"/>
      <c r="E83" s="176"/>
      <c r="F83" s="176"/>
      <c r="G83" s="176"/>
    </row>
    <row r="84" spans="2:7" x14ac:dyDescent="0.25">
      <c r="B84" s="176"/>
      <c r="C84" s="176"/>
      <c r="D84" s="176"/>
      <c r="E84" s="176"/>
      <c r="F84" s="176"/>
      <c r="G84" s="176"/>
    </row>
    <row r="85" spans="2:7" x14ac:dyDescent="0.25">
      <c r="B85" s="176"/>
      <c r="C85" s="176"/>
      <c r="D85" s="176"/>
      <c r="E85" s="176"/>
      <c r="F85" s="176"/>
      <c r="G85" s="176"/>
    </row>
    <row r="86" spans="2:7" x14ac:dyDescent="0.25">
      <c r="B86" s="176"/>
      <c r="C86" s="176"/>
      <c r="D86" s="176"/>
      <c r="E86" s="176"/>
      <c r="F86" s="176"/>
      <c r="G86" s="176"/>
    </row>
    <row r="87" spans="2:7" x14ac:dyDescent="0.25">
      <c r="B87" s="176"/>
      <c r="C87" s="176"/>
      <c r="D87" s="176"/>
      <c r="E87" s="176"/>
      <c r="F87" s="176"/>
      <c r="G87" s="176"/>
    </row>
    <row r="88" spans="2:7" x14ac:dyDescent="0.25">
      <c r="B88" s="176"/>
      <c r="C88" s="176"/>
      <c r="D88" s="176"/>
      <c r="E88" s="176"/>
      <c r="F88" s="176"/>
      <c r="G88" s="176"/>
    </row>
    <row r="89" spans="2:7" x14ac:dyDescent="0.25">
      <c r="B89" s="176"/>
      <c r="C89" s="176"/>
      <c r="D89" s="176"/>
      <c r="E89" s="176"/>
      <c r="F89" s="176"/>
      <c r="G89" s="176"/>
    </row>
    <row r="90" spans="2:7" x14ac:dyDescent="0.25">
      <c r="B90" s="176"/>
      <c r="C90" s="176"/>
      <c r="D90" s="176"/>
      <c r="E90" s="176"/>
      <c r="F90" s="176"/>
      <c r="G90" s="176"/>
    </row>
    <row r="91" spans="2:7" x14ac:dyDescent="0.25">
      <c r="B91" s="176"/>
      <c r="C91" s="176"/>
      <c r="D91" s="176"/>
      <c r="E91" s="176"/>
      <c r="F91" s="176"/>
      <c r="G91" s="176"/>
    </row>
    <row r="92" spans="2:7" x14ac:dyDescent="0.25">
      <c r="B92" s="176"/>
      <c r="C92" s="176"/>
      <c r="D92" s="176"/>
      <c r="E92" s="176"/>
      <c r="F92" s="176"/>
      <c r="G92" s="176"/>
    </row>
    <row r="93" spans="2:7" x14ac:dyDescent="0.25">
      <c r="B93" s="176"/>
      <c r="C93" s="176"/>
      <c r="D93" s="176"/>
      <c r="E93" s="176"/>
      <c r="F93" s="176"/>
      <c r="G93" s="176"/>
    </row>
    <row r="94" spans="2:7" x14ac:dyDescent="0.25">
      <c r="B94" s="176"/>
      <c r="C94" s="176"/>
      <c r="D94" s="176"/>
      <c r="E94" s="176"/>
      <c r="F94" s="176"/>
      <c r="G94" s="176"/>
    </row>
    <row r="95" spans="2:7" x14ac:dyDescent="0.25">
      <c r="B95" s="176"/>
      <c r="C95" s="176"/>
      <c r="D95" s="176"/>
      <c r="E95" s="176"/>
      <c r="F95" s="176"/>
      <c r="G95" s="176"/>
    </row>
    <row r="96" spans="2:7" x14ac:dyDescent="0.25">
      <c r="B96" s="176"/>
      <c r="C96" s="176"/>
      <c r="D96" s="176"/>
      <c r="E96" s="176"/>
      <c r="F96" s="176"/>
      <c r="G96" s="176"/>
    </row>
    <row r="97" spans="2:7" x14ac:dyDescent="0.25">
      <c r="B97" s="176"/>
      <c r="C97" s="176"/>
      <c r="D97" s="176"/>
      <c r="E97" s="176"/>
      <c r="F97" s="176"/>
      <c r="G97" s="176"/>
    </row>
    <row r="98" spans="2:7" x14ac:dyDescent="0.25">
      <c r="B98" s="176"/>
      <c r="C98" s="176"/>
      <c r="D98" s="176"/>
      <c r="E98" s="176"/>
      <c r="F98" s="176"/>
      <c r="G98" s="176"/>
    </row>
    <row r="99" spans="2:7" x14ac:dyDescent="0.25">
      <c r="B99" s="176"/>
      <c r="C99" s="176"/>
      <c r="D99" s="176"/>
      <c r="E99" s="176"/>
      <c r="F99" s="176"/>
      <c r="G99" s="176"/>
    </row>
    <row r="100" spans="2:7" x14ac:dyDescent="0.25">
      <c r="B100" s="176"/>
      <c r="C100" s="176"/>
      <c r="D100" s="176"/>
      <c r="E100" s="176"/>
      <c r="F100" s="176"/>
      <c r="G100" s="176"/>
    </row>
    <row r="101" spans="2:7" x14ac:dyDescent="0.25">
      <c r="B101" s="176"/>
      <c r="C101" s="176"/>
      <c r="D101" s="176"/>
      <c r="E101" s="176"/>
      <c r="F101" s="176"/>
      <c r="G101" s="176"/>
    </row>
    <row r="102" spans="2:7" x14ac:dyDescent="0.25">
      <c r="B102" s="176"/>
      <c r="C102" s="176"/>
      <c r="D102" s="176"/>
      <c r="E102" s="176"/>
      <c r="F102" s="176"/>
      <c r="G102" s="176"/>
    </row>
    <row r="103" spans="2:7" x14ac:dyDescent="0.25">
      <c r="B103" s="176"/>
      <c r="C103" s="176"/>
      <c r="D103" s="176"/>
      <c r="E103" s="176"/>
      <c r="F103" s="176"/>
      <c r="G103" s="176"/>
    </row>
    <row r="104" spans="2:7" x14ac:dyDescent="0.25">
      <c r="B104" s="176"/>
      <c r="C104" s="176"/>
      <c r="D104" s="176"/>
      <c r="E104" s="176"/>
      <c r="F104" s="176"/>
      <c r="G104" s="176"/>
    </row>
  </sheetData>
  <mergeCells count="1">
    <mergeCell ref="A4:E4"/>
  </mergeCells>
  <printOptions horizontalCentered="1"/>
  <pageMargins left="0.7" right="0.7" top="0.75" bottom="0.75" header="0.3" footer="0.3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workbookViewId="0"/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336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189" t="s">
        <v>1</v>
      </c>
      <c r="C2" s="190"/>
      <c r="D2" s="190"/>
      <c r="E2" s="190"/>
      <c r="F2" s="190"/>
      <c r="G2" s="190"/>
      <c r="H2" s="190"/>
      <c r="I2" s="190"/>
      <c r="J2" s="191"/>
    </row>
    <row r="3" spans="1:23" ht="18" customHeight="1" x14ac:dyDescent="0.25">
      <c r="A3" s="11"/>
      <c r="B3" s="22"/>
      <c r="C3" s="19"/>
      <c r="D3" s="16"/>
      <c r="E3" s="16"/>
      <c r="F3" s="16"/>
      <c r="G3" s="16"/>
      <c r="H3" s="16"/>
      <c r="I3" s="37" t="s">
        <v>15</v>
      </c>
      <c r="J3" s="30"/>
    </row>
    <row r="4" spans="1:23" ht="18" customHeight="1" x14ac:dyDescent="0.25">
      <c r="A4" s="11"/>
      <c r="B4" s="22"/>
      <c r="C4" s="19"/>
      <c r="D4" s="16"/>
      <c r="E4" s="16"/>
      <c r="F4" s="16"/>
      <c r="G4" s="16"/>
      <c r="H4" s="16"/>
      <c r="I4" s="37" t="s">
        <v>17</v>
      </c>
      <c r="J4" s="30"/>
    </row>
    <row r="5" spans="1:23" ht="18" customHeight="1" thickBot="1" x14ac:dyDescent="0.3">
      <c r="A5" s="11"/>
      <c r="B5" s="38" t="s">
        <v>18</v>
      </c>
      <c r="C5" s="19"/>
      <c r="D5" s="16"/>
      <c r="E5" s="16"/>
      <c r="F5" s="39" t="s">
        <v>337</v>
      </c>
      <c r="G5" s="16"/>
      <c r="H5" s="16"/>
      <c r="I5" s="37" t="s">
        <v>20</v>
      </c>
      <c r="J5" s="40" t="s">
        <v>21</v>
      </c>
    </row>
    <row r="6" spans="1:23" ht="20.100000000000001" customHeight="1" thickTop="1" x14ac:dyDescent="0.25">
      <c r="A6" s="11"/>
      <c r="B6" s="192" t="s">
        <v>22</v>
      </c>
      <c r="C6" s="193"/>
      <c r="D6" s="193"/>
      <c r="E6" s="193"/>
      <c r="F6" s="193"/>
      <c r="G6" s="193"/>
      <c r="H6" s="193"/>
      <c r="I6" s="193"/>
      <c r="J6" s="194"/>
    </row>
    <row r="7" spans="1:23" ht="18" customHeight="1" x14ac:dyDescent="0.25">
      <c r="A7" s="11"/>
      <c r="B7" s="49" t="s">
        <v>25</v>
      </c>
      <c r="C7" s="42"/>
      <c r="D7" s="17"/>
      <c r="E7" s="17"/>
      <c r="F7" s="17"/>
      <c r="G7" s="50" t="s">
        <v>26</v>
      </c>
      <c r="H7" s="17"/>
      <c r="I7" s="28"/>
      <c r="J7" s="43"/>
    </row>
    <row r="8" spans="1:23" ht="20.100000000000001" customHeight="1" x14ac:dyDescent="0.25">
      <c r="A8" s="11"/>
      <c r="B8" s="195" t="s">
        <v>23</v>
      </c>
      <c r="C8" s="196"/>
      <c r="D8" s="196"/>
      <c r="E8" s="196"/>
      <c r="F8" s="196"/>
      <c r="G8" s="196"/>
      <c r="H8" s="196"/>
      <c r="I8" s="196"/>
      <c r="J8" s="197"/>
    </row>
    <row r="9" spans="1:23" ht="18" customHeight="1" x14ac:dyDescent="0.25">
      <c r="A9" s="11"/>
      <c r="B9" s="38" t="s">
        <v>25</v>
      </c>
      <c r="C9" s="19"/>
      <c r="D9" s="16"/>
      <c r="E9" s="16"/>
      <c r="F9" s="16"/>
      <c r="G9" s="39" t="s">
        <v>26</v>
      </c>
      <c r="H9" s="16"/>
      <c r="I9" s="27"/>
      <c r="J9" s="30"/>
    </row>
    <row r="10" spans="1:23" ht="20.100000000000001" customHeight="1" x14ac:dyDescent="0.25">
      <c r="A10" s="11"/>
      <c r="B10" s="195" t="s">
        <v>24</v>
      </c>
      <c r="C10" s="196"/>
      <c r="D10" s="196"/>
      <c r="E10" s="196"/>
      <c r="F10" s="196"/>
      <c r="G10" s="196"/>
      <c r="H10" s="196"/>
      <c r="I10" s="196"/>
      <c r="J10" s="197"/>
    </row>
    <row r="11" spans="1:23" ht="18" customHeight="1" thickBot="1" x14ac:dyDescent="0.3">
      <c r="A11" s="11"/>
      <c r="B11" s="38" t="s">
        <v>25</v>
      </c>
      <c r="C11" s="19"/>
      <c r="D11" s="16"/>
      <c r="E11" s="16"/>
      <c r="F11" s="16"/>
      <c r="G11" s="39" t="s">
        <v>26</v>
      </c>
      <c r="H11" s="16"/>
      <c r="I11" s="27"/>
      <c r="J11" s="30"/>
    </row>
    <row r="12" spans="1:23" ht="18" customHeight="1" thickTop="1" x14ac:dyDescent="0.25">
      <c r="A12" s="11"/>
      <c r="B12" s="44"/>
      <c r="C12" s="45"/>
      <c r="D12" s="46"/>
      <c r="E12" s="46"/>
      <c r="F12" s="46"/>
      <c r="G12" s="46"/>
      <c r="H12" s="46"/>
      <c r="I12" s="47"/>
      <c r="J12" s="48"/>
    </row>
    <row r="13" spans="1:23" ht="18" customHeight="1" x14ac:dyDescent="0.25">
      <c r="A13" s="11"/>
      <c r="B13" s="41"/>
      <c r="C13" s="42"/>
      <c r="D13" s="17"/>
      <c r="E13" s="17"/>
      <c r="F13" s="17"/>
      <c r="G13" s="17"/>
      <c r="H13" s="17"/>
      <c r="I13" s="28"/>
      <c r="J13" s="43"/>
    </row>
    <row r="14" spans="1:23" ht="18" customHeight="1" thickBot="1" x14ac:dyDescent="0.3">
      <c r="A14" s="11"/>
      <c r="B14" s="22"/>
      <c r="C14" s="19"/>
      <c r="D14" s="16"/>
      <c r="E14" s="16"/>
      <c r="F14" s="16"/>
      <c r="G14" s="16"/>
      <c r="H14" s="16"/>
      <c r="I14" s="27"/>
      <c r="J14" s="30"/>
    </row>
    <row r="15" spans="1:23" ht="18" customHeight="1" thickTop="1" x14ac:dyDescent="0.25">
      <c r="A15" s="11"/>
      <c r="B15" s="83" t="s">
        <v>29</v>
      </c>
      <c r="C15" s="84" t="s">
        <v>6</v>
      </c>
      <c r="D15" s="84" t="s">
        <v>55</v>
      </c>
      <c r="E15" s="85" t="s">
        <v>56</v>
      </c>
      <c r="F15" s="98" t="s">
        <v>57</v>
      </c>
      <c r="G15" s="51" t="s">
        <v>34</v>
      </c>
      <c r="H15" s="54" t="s">
        <v>35</v>
      </c>
      <c r="I15" s="26"/>
      <c r="J15" s="48"/>
    </row>
    <row r="16" spans="1:23" ht="18" customHeight="1" x14ac:dyDescent="0.25">
      <c r="A16" s="11"/>
      <c r="B16" s="86">
        <v>1</v>
      </c>
      <c r="C16" s="87" t="s">
        <v>30</v>
      </c>
      <c r="D16" s="88">
        <f>'Kryci_list 12972'!D16+'Kryci_list 12973'!D16</f>
        <v>0</v>
      </c>
      <c r="E16" s="89">
        <f>'Kryci_list 12972'!E16+'Kryci_list 12973'!E16</f>
        <v>0</v>
      </c>
      <c r="F16" s="99">
        <f>'Kryci_list 12972'!F16+'Kryci_list 12973'!F16</f>
        <v>0</v>
      </c>
      <c r="G16" s="52">
        <v>6</v>
      </c>
      <c r="H16" s="108" t="s">
        <v>36</v>
      </c>
      <c r="I16" s="119"/>
      <c r="J16" s="111">
        <f>Rekapitulácia!F9</f>
        <v>0</v>
      </c>
    </row>
    <row r="17" spans="1:10" ht="18" customHeight="1" x14ac:dyDescent="0.25">
      <c r="A17" s="11"/>
      <c r="B17" s="59">
        <v>2</v>
      </c>
      <c r="C17" s="63" t="s">
        <v>31</v>
      </c>
      <c r="D17" s="70">
        <f>'Kryci_list 12972'!D17+'Kryci_list 12973'!D17</f>
        <v>0</v>
      </c>
      <c r="E17" s="68">
        <f>'Kryci_list 12972'!E17+'Kryci_list 12973'!E17</f>
        <v>0</v>
      </c>
      <c r="F17" s="73">
        <f>'Kryci_list 12972'!F17+'Kryci_list 12973'!F17</f>
        <v>0</v>
      </c>
      <c r="G17" s="53">
        <v>7</v>
      </c>
      <c r="H17" s="109" t="s">
        <v>37</v>
      </c>
      <c r="I17" s="119"/>
      <c r="J17" s="112">
        <f>Rekapitulácia!E9</f>
        <v>0</v>
      </c>
    </row>
    <row r="18" spans="1:10" ht="18" customHeight="1" x14ac:dyDescent="0.25">
      <c r="A18" s="11"/>
      <c r="B18" s="60">
        <v>3</v>
      </c>
      <c r="C18" s="64" t="s">
        <v>32</v>
      </c>
      <c r="D18" s="71">
        <f>'Kryci_list 12972'!D18+'Kryci_list 12973'!D18</f>
        <v>0</v>
      </c>
      <c r="E18" s="69">
        <f>'Kryci_list 12972'!E18+'Kryci_list 12973'!E18</f>
        <v>0</v>
      </c>
      <c r="F18" s="74">
        <f>'Kryci_list 12972'!F18+'Kryci_list 12973'!F18</f>
        <v>0</v>
      </c>
      <c r="G18" s="53">
        <v>8</v>
      </c>
      <c r="H18" s="109" t="s">
        <v>38</v>
      </c>
      <c r="I18" s="119"/>
      <c r="J18" s="112">
        <f>Rekapitulácia!D9</f>
        <v>0</v>
      </c>
    </row>
    <row r="19" spans="1:10" ht="18" customHeight="1" x14ac:dyDescent="0.25">
      <c r="A19" s="11"/>
      <c r="B19" s="60">
        <v>4</v>
      </c>
      <c r="C19" s="65"/>
      <c r="D19" s="71"/>
      <c r="E19" s="69"/>
      <c r="F19" s="74"/>
      <c r="G19" s="53">
        <v>9</v>
      </c>
      <c r="H19" s="117"/>
      <c r="I19" s="119"/>
      <c r="J19" s="118"/>
    </row>
    <row r="20" spans="1:10" ht="18" customHeight="1" thickBot="1" x14ac:dyDescent="0.3">
      <c r="A20" s="11"/>
      <c r="B20" s="60">
        <v>5</v>
      </c>
      <c r="C20" s="66" t="s">
        <v>33</v>
      </c>
      <c r="D20" s="72"/>
      <c r="E20" s="93"/>
      <c r="F20" s="100">
        <f>SUM(F16:F19)</f>
        <v>0</v>
      </c>
      <c r="G20" s="53">
        <v>10</v>
      </c>
      <c r="H20" s="109" t="s">
        <v>33</v>
      </c>
      <c r="I20" s="121"/>
      <c r="J20" s="92">
        <f>SUM(J16:J19)</f>
        <v>0</v>
      </c>
    </row>
    <row r="21" spans="1:10" ht="18" customHeight="1" thickTop="1" x14ac:dyDescent="0.25">
      <c r="A21" s="11"/>
      <c r="B21" s="57" t="s">
        <v>45</v>
      </c>
      <c r="C21" s="61" t="s">
        <v>7</v>
      </c>
      <c r="D21" s="67"/>
      <c r="E21" s="18"/>
      <c r="F21" s="91"/>
      <c r="G21" s="57" t="s">
        <v>51</v>
      </c>
      <c r="H21" s="54" t="s">
        <v>7</v>
      </c>
      <c r="I21" s="28"/>
      <c r="J21" s="122"/>
    </row>
    <row r="22" spans="1:10" ht="18" customHeight="1" x14ac:dyDescent="0.25">
      <c r="A22" s="11"/>
      <c r="B22" s="52">
        <v>11</v>
      </c>
      <c r="C22" s="55" t="s">
        <v>46</v>
      </c>
      <c r="D22" s="79"/>
      <c r="E22" s="82"/>
      <c r="F22" s="73">
        <f>'Kryci_list 12972'!F22+'Kryci_list 12973'!F22</f>
        <v>0</v>
      </c>
      <c r="G22" s="52">
        <v>16</v>
      </c>
      <c r="H22" s="108" t="s">
        <v>52</v>
      </c>
      <c r="I22" s="119"/>
      <c r="J22" s="111">
        <f>'Kryci_list 12972'!J22+'Kryci_list 12973'!J22</f>
        <v>0</v>
      </c>
    </row>
    <row r="23" spans="1:10" ht="18" customHeight="1" x14ac:dyDescent="0.25">
      <c r="A23" s="11"/>
      <c r="B23" s="53">
        <v>12</v>
      </c>
      <c r="C23" s="56" t="s">
        <v>47</v>
      </c>
      <c r="D23" s="58"/>
      <c r="E23" s="82"/>
      <c r="F23" s="74">
        <f>'Kryci_list 12972'!F23+'Kryci_list 12973'!F23</f>
        <v>0</v>
      </c>
      <c r="G23" s="53">
        <v>17</v>
      </c>
      <c r="H23" s="109" t="s">
        <v>53</v>
      </c>
      <c r="I23" s="119"/>
      <c r="J23" s="112">
        <f>'Kryci_list 12972'!J23+'Kryci_list 12973'!J23</f>
        <v>0</v>
      </c>
    </row>
    <row r="24" spans="1:10" ht="18" customHeight="1" x14ac:dyDescent="0.25">
      <c r="A24" s="11"/>
      <c r="B24" s="53">
        <v>13</v>
      </c>
      <c r="C24" s="56" t="s">
        <v>48</v>
      </c>
      <c r="D24" s="58"/>
      <c r="E24" s="82"/>
      <c r="F24" s="74">
        <f>'Kryci_list 12972'!F24+'Kryci_list 12973'!F24</f>
        <v>0</v>
      </c>
      <c r="G24" s="53">
        <v>18</v>
      </c>
      <c r="H24" s="109" t="s">
        <v>54</v>
      </c>
      <c r="I24" s="119"/>
      <c r="J24" s="112">
        <f>'Kryci_list 12972'!J24+'Kryci_list 12973'!J24</f>
        <v>0</v>
      </c>
    </row>
    <row r="25" spans="1:10" ht="18" customHeight="1" x14ac:dyDescent="0.25">
      <c r="A25" s="11"/>
      <c r="B25" s="53">
        <v>14</v>
      </c>
      <c r="C25" s="19"/>
      <c r="D25" s="58"/>
      <c r="E25" s="82"/>
      <c r="F25" s="80"/>
      <c r="G25" s="53">
        <v>19</v>
      </c>
      <c r="H25" s="117"/>
      <c r="I25" s="119"/>
      <c r="J25" s="112"/>
    </row>
    <row r="26" spans="1:10" ht="18" customHeight="1" thickBot="1" x14ac:dyDescent="0.3">
      <c r="A26" s="11"/>
      <c r="B26" s="53">
        <v>15</v>
      </c>
      <c r="C26" s="56"/>
      <c r="D26" s="58"/>
      <c r="E26" s="58"/>
      <c r="F26" s="101"/>
      <c r="G26" s="53">
        <v>20</v>
      </c>
      <c r="H26" s="109" t="s">
        <v>33</v>
      </c>
      <c r="I26" s="121"/>
      <c r="J26" s="92">
        <f>SUM(J22:J25)+SUM(F22:F25)</f>
        <v>0</v>
      </c>
    </row>
    <row r="27" spans="1:10" ht="18" customHeight="1" thickTop="1" x14ac:dyDescent="0.25">
      <c r="A27" s="11"/>
      <c r="B27" s="94"/>
      <c r="C27" s="133" t="s">
        <v>60</v>
      </c>
      <c r="D27" s="126"/>
      <c r="E27" s="95"/>
      <c r="F27" s="29"/>
      <c r="G27" s="102" t="s">
        <v>39</v>
      </c>
      <c r="H27" s="97" t="s">
        <v>40</v>
      </c>
      <c r="I27" s="28"/>
      <c r="J27" s="31"/>
    </row>
    <row r="28" spans="1:10" ht="18" customHeight="1" x14ac:dyDescent="0.25">
      <c r="A28" s="11"/>
      <c r="B28" s="25"/>
      <c r="C28" s="124"/>
      <c r="D28" s="127"/>
      <c r="E28" s="21"/>
      <c r="F28" s="11"/>
      <c r="G28" s="103">
        <v>21</v>
      </c>
      <c r="H28" s="107" t="s">
        <v>41</v>
      </c>
      <c r="I28" s="114"/>
      <c r="J28" s="90">
        <f>F20+J20+F26+J26</f>
        <v>0</v>
      </c>
    </row>
    <row r="29" spans="1:10" ht="18" customHeight="1" x14ac:dyDescent="0.25">
      <c r="A29" s="11"/>
      <c r="B29" s="75"/>
      <c r="C29" s="125"/>
      <c r="D29" s="128"/>
      <c r="E29" s="21"/>
      <c r="F29" s="11"/>
      <c r="G29" s="52">
        <v>22</v>
      </c>
      <c r="H29" s="108" t="s">
        <v>42</v>
      </c>
      <c r="I29" s="115">
        <f>Rekapitulácia!B10</f>
        <v>0</v>
      </c>
      <c r="J29" s="111">
        <f>ROUND(((ROUND(I29,2)*20)/100),2)*1</f>
        <v>0</v>
      </c>
    </row>
    <row r="30" spans="1:10" ht="18" customHeight="1" x14ac:dyDescent="0.25">
      <c r="A30" s="11"/>
      <c r="B30" s="22"/>
      <c r="C30" s="117"/>
      <c r="D30" s="119"/>
      <c r="E30" s="21"/>
      <c r="F30" s="11"/>
      <c r="G30" s="53">
        <v>23</v>
      </c>
      <c r="H30" s="109" t="s">
        <v>42</v>
      </c>
      <c r="I30" s="81">
        <f>Rekapitulácia!B11</f>
        <v>0</v>
      </c>
      <c r="J30" s="112">
        <f>ROUND(((ROUND(I30,2)*20)/100),2)</f>
        <v>0</v>
      </c>
    </row>
    <row r="31" spans="1:10" ht="18" customHeight="1" x14ac:dyDescent="0.25">
      <c r="A31" s="11"/>
      <c r="B31" s="23"/>
      <c r="C31" s="129"/>
      <c r="D31" s="130"/>
      <c r="E31" s="21"/>
      <c r="F31" s="11"/>
      <c r="G31" s="53">
        <v>24</v>
      </c>
      <c r="H31" s="109" t="s">
        <v>43</v>
      </c>
      <c r="I31" s="27"/>
      <c r="J31" s="187">
        <f>SUM(J28:J30)</f>
        <v>0</v>
      </c>
    </row>
    <row r="32" spans="1:10" ht="18" customHeight="1" thickBot="1" x14ac:dyDescent="0.3">
      <c r="A32" s="11"/>
      <c r="B32" s="41"/>
      <c r="C32" s="110"/>
      <c r="D32" s="116"/>
      <c r="E32" s="76"/>
      <c r="F32" s="77"/>
      <c r="G32" s="183" t="s">
        <v>44</v>
      </c>
      <c r="H32" s="184"/>
      <c r="I32" s="185"/>
      <c r="J32" s="186"/>
    </row>
    <row r="33" spans="1:10" ht="18" customHeight="1" thickTop="1" x14ac:dyDescent="0.25">
      <c r="A33" s="11"/>
      <c r="B33" s="94"/>
      <c r="C33" s="95"/>
      <c r="D33" s="131" t="s">
        <v>58</v>
      </c>
      <c r="E33" s="15"/>
      <c r="F33" s="15"/>
      <c r="G33" s="14"/>
      <c r="H33" s="131" t="s">
        <v>59</v>
      </c>
      <c r="I33" s="29"/>
      <c r="J33" s="32"/>
    </row>
    <row r="34" spans="1:10" ht="18" customHeight="1" x14ac:dyDescent="0.25">
      <c r="A34" s="11"/>
      <c r="B34" s="24"/>
      <c r="C34" s="20"/>
      <c r="D34" s="14"/>
      <c r="E34" s="14"/>
      <c r="F34" s="14"/>
      <c r="G34" s="14"/>
      <c r="H34" s="14"/>
      <c r="I34" s="29"/>
      <c r="J34" s="32"/>
    </row>
    <row r="35" spans="1:10" ht="18" customHeight="1" x14ac:dyDescent="0.25">
      <c r="A35" s="11"/>
      <c r="B35" s="25"/>
      <c r="C35" s="21"/>
      <c r="D35" s="3"/>
      <c r="E35" s="3"/>
      <c r="F35" s="3"/>
      <c r="G35" s="3"/>
      <c r="H35" s="3"/>
      <c r="I35" s="11"/>
      <c r="J35" s="33"/>
    </row>
    <row r="36" spans="1:10" ht="18" customHeight="1" x14ac:dyDescent="0.25">
      <c r="A36" s="11"/>
      <c r="B36" s="25"/>
      <c r="C36" s="21"/>
      <c r="D36" s="3"/>
      <c r="E36" s="3"/>
      <c r="F36" s="3"/>
      <c r="G36" s="3"/>
      <c r="H36" s="3"/>
      <c r="I36" s="11"/>
      <c r="J36" s="33"/>
    </row>
    <row r="37" spans="1:10" ht="18" customHeight="1" x14ac:dyDescent="0.25">
      <c r="A37" s="11"/>
      <c r="B37" s="25"/>
      <c r="C37" s="21"/>
      <c r="D37" s="3"/>
      <c r="E37" s="3"/>
      <c r="F37" s="3"/>
      <c r="G37" s="3"/>
      <c r="H37" s="3"/>
      <c r="I37" s="11"/>
      <c r="J37" s="33"/>
    </row>
    <row r="38" spans="1:10" ht="18" customHeight="1" x14ac:dyDescent="0.25">
      <c r="A38" s="11"/>
      <c r="B38" s="25"/>
      <c r="C38" s="21"/>
      <c r="D38" s="3"/>
      <c r="E38" s="3"/>
      <c r="F38" s="3"/>
      <c r="G38" s="3"/>
      <c r="H38" s="3"/>
      <c r="I38" s="11"/>
      <c r="J38" s="33"/>
    </row>
    <row r="39" spans="1:10" ht="18" customHeight="1" x14ac:dyDescent="0.25">
      <c r="A39" s="11"/>
      <c r="B39" s="25"/>
      <c r="C39" s="21"/>
      <c r="D39" s="3"/>
      <c r="E39" s="3"/>
      <c r="F39" s="3"/>
      <c r="G39" s="3"/>
      <c r="H39" s="3"/>
      <c r="I39" s="11"/>
      <c r="J39" s="33"/>
    </row>
    <row r="40" spans="1:10" ht="18" customHeight="1" thickBot="1" x14ac:dyDescent="0.3">
      <c r="A40" s="11"/>
      <c r="B40" s="75"/>
      <c r="C40" s="76"/>
      <c r="D40" s="12"/>
      <c r="E40" s="12"/>
      <c r="F40" s="12"/>
      <c r="G40" s="12"/>
      <c r="H40" s="12"/>
      <c r="I40" s="77"/>
      <c r="J40" s="78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workbookViewId="0"/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14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198" t="s">
        <v>1</v>
      </c>
      <c r="C2" s="199"/>
      <c r="D2" s="199"/>
      <c r="E2" s="199"/>
      <c r="F2" s="199"/>
      <c r="G2" s="199"/>
      <c r="H2" s="199"/>
      <c r="I2" s="199"/>
      <c r="J2" s="200"/>
    </row>
    <row r="3" spans="1:23" ht="18" customHeight="1" x14ac:dyDescent="0.25">
      <c r="A3" s="11"/>
      <c r="B3" s="34" t="s">
        <v>16</v>
      </c>
      <c r="C3" s="35"/>
      <c r="D3" s="36"/>
      <c r="E3" s="36"/>
      <c r="F3" s="36"/>
      <c r="G3" s="16"/>
      <c r="H3" s="16"/>
      <c r="I3" s="37" t="s">
        <v>15</v>
      </c>
      <c r="J3" s="30"/>
    </row>
    <row r="4" spans="1:23" ht="18" customHeight="1" x14ac:dyDescent="0.25">
      <c r="A4" s="11"/>
      <c r="B4" s="22"/>
      <c r="C4" s="19"/>
      <c r="D4" s="16"/>
      <c r="E4" s="16"/>
      <c r="F4" s="16"/>
      <c r="G4" s="16"/>
      <c r="H4" s="16"/>
      <c r="I4" s="37" t="s">
        <v>17</v>
      </c>
      <c r="J4" s="30"/>
    </row>
    <row r="5" spans="1:23" ht="18" customHeight="1" thickBot="1" x14ac:dyDescent="0.3">
      <c r="A5" s="11"/>
      <c r="B5" s="38" t="s">
        <v>18</v>
      </c>
      <c r="C5" s="19"/>
      <c r="D5" s="16"/>
      <c r="E5" s="16"/>
      <c r="F5" s="39" t="s">
        <v>19</v>
      </c>
      <c r="G5" s="16"/>
      <c r="H5" s="16"/>
      <c r="I5" s="37" t="s">
        <v>20</v>
      </c>
      <c r="J5" s="40" t="s">
        <v>21</v>
      </c>
    </row>
    <row r="6" spans="1:23" ht="20.100000000000001" customHeight="1" thickTop="1" x14ac:dyDescent="0.25">
      <c r="A6" s="11"/>
      <c r="B6" s="192" t="s">
        <v>22</v>
      </c>
      <c r="C6" s="193"/>
      <c r="D6" s="193"/>
      <c r="E6" s="193"/>
      <c r="F6" s="193"/>
      <c r="G6" s="193"/>
      <c r="H6" s="193"/>
      <c r="I6" s="193"/>
      <c r="J6" s="194"/>
    </row>
    <row r="7" spans="1:23" ht="18" customHeight="1" x14ac:dyDescent="0.25">
      <c r="A7" s="11"/>
      <c r="B7" s="49" t="s">
        <v>25</v>
      </c>
      <c r="C7" s="42"/>
      <c r="D7" s="17"/>
      <c r="E7" s="17"/>
      <c r="F7" s="17"/>
      <c r="G7" s="50" t="s">
        <v>26</v>
      </c>
      <c r="H7" s="17"/>
      <c r="I7" s="28"/>
      <c r="J7" s="43"/>
    </row>
    <row r="8" spans="1:23" ht="20.100000000000001" customHeight="1" x14ac:dyDescent="0.25">
      <c r="A8" s="11"/>
      <c r="B8" s="195" t="s">
        <v>23</v>
      </c>
      <c r="C8" s="196"/>
      <c r="D8" s="196"/>
      <c r="E8" s="196"/>
      <c r="F8" s="196"/>
      <c r="G8" s="196"/>
      <c r="H8" s="196"/>
      <c r="I8" s="196"/>
      <c r="J8" s="197"/>
    </row>
    <row r="9" spans="1:23" ht="18" customHeight="1" x14ac:dyDescent="0.25">
      <c r="A9" s="11"/>
      <c r="B9" s="38" t="s">
        <v>27</v>
      </c>
      <c r="C9" s="19"/>
      <c r="D9" s="16"/>
      <c r="E9" s="16"/>
      <c r="F9" s="16"/>
      <c r="G9" s="39" t="s">
        <v>28</v>
      </c>
      <c r="H9" s="16"/>
      <c r="I9" s="27"/>
      <c r="J9" s="30"/>
    </row>
    <row r="10" spans="1:23" ht="20.100000000000001" customHeight="1" x14ac:dyDescent="0.25">
      <c r="A10" s="11"/>
      <c r="B10" s="195" t="s">
        <v>24</v>
      </c>
      <c r="C10" s="196"/>
      <c r="D10" s="196"/>
      <c r="E10" s="196"/>
      <c r="F10" s="196"/>
      <c r="G10" s="196"/>
      <c r="H10" s="196"/>
      <c r="I10" s="196"/>
      <c r="J10" s="197"/>
    </row>
    <row r="11" spans="1:23" ht="18" customHeight="1" thickBot="1" x14ac:dyDescent="0.3">
      <c r="A11" s="11"/>
      <c r="B11" s="38" t="s">
        <v>25</v>
      </c>
      <c r="C11" s="19"/>
      <c r="D11" s="16"/>
      <c r="E11" s="16"/>
      <c r="F11" s="16"/>
      <c r="G11" s="39" t="s">
        <v>26</v>
      </c>
      <c r="H11" s="16"/>
      <c r="I11" s="27"/>
      <c r="J11" s="30"/>
    </row>
    <row r="12" spans="1:23" ht="18" customHeight="1" thickTop="1" x14ac:dyDescent="0.25">
      <c r="A12" s="11"/>
      <c r="B12" s="44"/>
      <c r="C12" s="45"/>
      <c r="D12" s="46"/>
      <c r="E12" s="46"/>
      <c r="F12" s="46"/>
      <c r="G12" s="46"/>
      <c r="H12" s="46"/>
      <c r="I12" s="47"/>
      <c r="J12" s="48"/>
    </row>
    <row r="13" spans="1:23" ht="18" customHeight="1" x14ac:dyDescent="0.25">
      <c r="A13" s="11"/>
      <c r="B13" s="41"/>
      <c r="C13" s="42"/>
      <c r="D13" s="17"/>
      <c r="E13" s="17"/>
      <c r="F13" s="17"/>
      <c r="G13" s="17"/>
      <c r="H13" s="17"/>
      <c r="I13" s="28"/>
      <c r="J13" s="43"/>
    </row>
    <row r="14" spans="1:23" ht="18" customHeight="1" thickBot="1" x14ac:dyDescent="0.3">
      <c r="A14" s="11"/>
      <c r="B14" s="22"/>
      <c r="C14" s="19"/>
      <c r="D14" s="16"/>
      <c r="E14" s="16"/>
      <c r="F14" s="16"/>
      <c r="G14" s="16"/>
      <c r="H14" s="16"/>
      <c r="I14" s="27"/>
      <c r="J14" s="30"/>
    </row>
    <row r="15" spans="1:23" ht="18" customHeight="1" thickTop="1" x14ac:dyDescent="0.25">
      <c r="A15" s="11"/>
      <c r="B15" s="83" t="s">
        <v>29</v>
      </c>
      <c r="C15" s="84" t="s">
        <v>6</v>
      </c>
      <c r="D15" s="84" t="s">
        <v>55</v>
      </c>
      <c r="E15" s="85" t="s">
        <v>56</v>
      </c>
      <c r="F15" s="98" t="s">
        <v>57</v>
      </c>
      <c r="G15" s="51" t="s">
        <v>34</v>
      </c>
      <c r="H15" s="54" t="s">
        <v>35</v>
      </c>
      <c r="I15" s="26"/>
      <c r="J15" s="48"/>
    </row>
    <row r="16" spans="1:23" ht="18" customHeight="1" x14ac:dyDescent="0.25">
      <c r="A16" s="11"/>
      <c r="B16" s="86">
        <v>1</v>
      </c>
      <c r="C16" s="87" t="s">
        <v>30</v>
      </c>
      <c r="D16" s="88">
        <f>'Rekap 12972'!B16</f>
        <v>0</v>
      </c>
      <c r="E16" s="89">
        <f>'Rekap 12972'!C16</f>
        <v>0</v>
      </c>
      <c r="F16" s="99">
        <f>'Rekap 12972'!D16</f>
        <v>0</v>
      </c>
      <c r="G16" s="52">
        <v>6</v>
      </c>
      <c r="H16" s="108" t="s">
        <v>36</v>
      </c>
      <c r="I16" s="119"/>
      <c r="J16" s="111">
        <v>0</v>
      </c>
    </row>
    <row r="17" spans="1:26" ht="18" customHeight="1" x14ac:dyDescent="0.25">
      <c r="A17" s="11"/>
      <c r="B17" s="59">
        <v>2</v>
      </c>
      <c r="C17" s="63" t="s">
        <v>31</v>
      </c>
      <c r="D17" s="70">
        <f>'Rekap 12972'!B26</f>
        <v>0</v>
      </c>
      <c r="E17" s="68">
        <f>'Rekap 12972'!C26</f>
        <v>0</v>
      </c>
      <c r="F17" s="73">
        <f>'Rekap 12972'!D26</f>
        <v>0</v>
      </c>
      <c r="G17" s="53">
        <v>7</v>
      </c>
      <c r="H17" s="109" t="s">
        <v>37</v>
      </c>
      <c r="I17" s="119"/>
      <c r="J17" s="112">
        <f>'SO 12972'!Z137</f>
        <v>0</v>
      </c>
    </row>
    <row r="18" spans="1:26" ht="18" customHeight="1" x14ac:dyDescent="0.25">
      <c r="A18" s="11"/>
      <c r="B18" s="60">
        <v>3</v>
      </c>
      <c r="C18" s="64" t="s">
        <v>32</v>
      </c>
      <c r="D18" s="71">
        <f>'Rekap 12972'!B30</f>
        <v>0</v>
      </c>
      <c r="E18" s="69">
        <f>'Rekap 12972'!C30</f>
        <v>0</v>
      </c>
      <c r="F18" s="74">
        <f>'Rekap 12972'!D30</f>
        <v>0</v>
      </c>
      <c r="G18" s="53">
        <v>8</v>
      </c>
      <c r="H18" s="109" t="s">
        <v>38</v>
      </c>
      <c r="I18" s="119"/>
      <c r="J18" s="112">
        <v>0</v>
      </c>
    </row>
    <row r="19" spans="1:26" ht="18" customHeight="1" x14ac:dyDescent="0.25">
      <c r="A19" s="11"/>
      <c r="B19" s="60">
        <v>4</v>
      </c>
      <c r="C19" s="65"/>
      <c r="D19" s="71"/>
      <c r="E19" s="69"/>
      <c r="F19" s="74"/>
      <c r="G19" s="53">
        <v>9</v>
      </c>
      <c r="H19" s="117"/>
      <c r="I19" s="119"/>
      <c r="J19" s="118"/>
    </row>
    <row r="20" spans="1:26" ht="18" customHeight="1" thickBot="1" x14ac:dyDescent="0.3">
      <c r="A20" s="11"/>
      <c r="B20" s="60">
        <v>5</v>
      </c>
      <c r="C20" s="66" t="s">
        <v>33</v>
      </c>
      <c r="D20" s="72"/>
      <c r="E20" s="93"/>
      <c r="F20" s="100">
        <f>SUM(F16:F19)</f>
        <v>0</v>
      </c>
      <c r="G20" s="53">
        <v>10</v>
      </c>
      <c r="H20" s="109" t="s">
        <v>33</v>
      </c>
      <c r="I20" s="121"/>
      <c r="J20" s="92">
        <f>SUM(J16:J19)</f>
        <v>0</v>
      </c>
    </row>
    <row r="21" spans="1:26" ht="18" customHeight="1" thickTop="1" x14ac:dyDescent="0.25">
      <c r="A21" s="11"/>
      <c r="B21" s="57" t="s">
        <v>45</v>
      </c>
      <c r="C21" s="61" t="s">
        <v>7</v>
      </c>
      <c r="D21" s="67"/>
      <c r="E21" s="18"/>
      <c r="F21" s="91"/>
      <c r="G21" s="57" t="s">
        <v>51</v>
      </c>
      <c r="H21" s="54" t="s">
        <v>7</v>
      </c>
      <c r="I21" s="28"/>
      <c r="J21" s="122"/>
    </row>
    <row r="22" spans="1:26" ht="18" customHeight="1" x14ac:dyDescent="0.25">
      <c r="A22" s="11"/>
      <c r="B22" s="52">
        <v>11</v>
      </c>
      <c r="C22" s="55" t="s">
        <v>46</v>
      </c>
      <c r="D22" s="79"/>
      <c r="E22" s="81" t="s">
        <v>49</v>
      </c>
      <c r="F22" s="73">
        <f>((F16*U22*0)+(F17*V22*0)+(F18*W22*0))/100</f>
        <v>0</v>
      </c>
      <c r="G22" s="52">
        <v>16</v>
      </c>
      <c r="H22" s="108" t="s">
        <v>52</v>
      </c>
      <c r="I22" s="120" t="s">
        <v>49</v>
      </c>
      <c r="J22" s="111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53">
        <v>12</v>
      </c>
      <c r="C23" s="56" t="s">
        <v>47</v>
      </c>
      <c r="D23" s="58"/>
      <c r="E23" s="81" t="s">
        <v>50</v>
      </c>
      <c r="F23" s="74">
        <f>((F16*U23*0)+(F17*V23*0)+(F18*W23*0))/100</f>
        <v>0</v>
      </c>
      <c r="G23" s="53">
        <v>17</v>
      </c>
      <c r="H23" s="109" t="s">
        <v>53</v>
      </c>
      <c r="I23" s="120" t="s">
        <v>49</v>
      </c>
      <c r="J23" s="112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53">
        <v>13</v>
      </c>
      <c r="C24" s="56" t="s">
        <v>48</v>
      </c>
      <c r="D24" s="58"/>
      <c r="E24" s="81" t="s">
        <v>49</v>
      </c>
      <c r="F24" s="74">
        <f>((F16*U24*0)+(F17*V24*0)+(F18*W24*0))/100</f>
        <v>0</v>
      </c>
      <c r="G24" s="53">
        <v>18</v>
      </c>
      <c r="H24" s="109" t="s">
        <v>54</v>
      </c>
      <c r="I24" s="120" t="s">
        <v>50</v>
      </c>
      <c r="J24" s="112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1"/>
      <c r="B25" s="53">
        <v>14</v>
      </c>
      <c r="C25" s="19"/>
      <c r="D25" s="58"/>
      <c r="E25" s="82"/>
      <c r="F25" s="80"/>
      <c r="G25" s="53">
        <v>19</v>
      </c>
      <c r="H25" s="117"/>
      <c r="I25" s="119"/>
      <c r="J25" s="118"/>
    </row>
    <row r="26" spans="1:26" ht="18" customHeight="1" thickBot="1" x14ac:dyDescent="0.3">
      <c r="A26" s="11"/>
      <c r="B26" s="53">
        <v>15</v>
      </c>
      <c r="C26" s="56"/>
      <c r="D26" s="58"/>
      <c r="E26" s="58"/>
      <c r="F26" s="101"/>
      <c r="G26" s="53">
        <v>20</v>
      </c>
      <c r="H26" s="109" t="s">
        <v>33</v>
      </c>
      <c r="I26" s="121"/>
      <c r="J26" s="92">
        <f>SUM(J22:J25)+SUM(F22:F25)</f>
        <v>0</v>
      </c>
    </row>
    <row r="27" spans="1:26" ht="18" customHeight="1" thickTop="1" x14ac:dyDescent="0.25">
      <c r="A27" s="11"/>
      <c r="B27" s="94"/>
      <c r="C27" s="133" t="s">
        <v>60</v>
      </c>
      <c r="D27" s="126"/>
      <c r="E27" s="95"/>
      <c r="F27" s="29"/>
      <c r="G27" s="102" t="s">
        <v>39</v>
      </c>
      <c r="H27" s="97" t="s">
        <v>40</v>
      </c>
      <c r="I27" s="28"/>
      <c r="J27" s="31"/>
    </row>
    <row r="28" spans="1:26" ht="18" customHeight="1" x14ac:dyDescent="0.25">
      <c r="A28" s="11"/>
      <c r="B28" s="25"/>
      <c r="C28" s="124"/>
      <c r="D28" s="127"/>
      <c r="E28" s="21"/>
      <c r="F28" s="11"/>
      <c r="G28" s="103">
        <v>21</v>
      </c>
      <c r="H28" s="107" t="s">
        <v>41</v>
      </c>
      <c r="I28" s="114"/>
      <c r="J28" s="90">
        <f>F20+J20+F26+J26</f>
        <v>0</v>
      </c>
    </row>
    <row r="29" spans="1:26" ht="18" customHeight="1" x14ac:dyDescent="0.25">
      <c r="A29" s="11"/>
      <c r="B29" s="75"/>
      <c r="C29" s="125"/>
      <c r="D29" s="128"/>
      <c r="E29" s="21"/>
      <c r="F29" s="11"/>
      <c r="G29" s="52">
        <v>22</v>
      </c>
      <c r="H29" s="108" t="s">
        <v>42</v>
      </c>
      <c r="I29" s="115">
        <f>J28-SUM('SO 12972'!K9:'SO 12972'!K136)</f>
        <v>0</v>
      </c>
      <c r="J29" s="111">
        <f>ROUND(((ROUND(I29,2)*20)*1/100),2)</f>
        <v>0</v>
      </c>
    </row>
    <row r="30" spans="1:26" ht="18" customHeight="1" x14ac:dyDescent="0.25">
      <c r="A30" s="11"/>
      <c r="B30" s="22"/>
      <c r="C30" s="117"/>
      <c r="D30" s="119"/>
      <c r="E30" s="21"/>
      <c r="F30" s="11"/>
      <c r="G30" s="53">
        <v>23</v>
      </c>
      <c r="H30" s="109" t="s">
        <v>42</v>
      </c>
      <c r="I30" s="81">
        <f>SUM('SO 12972'!K9:'SO 12972'!K136)</f>
        <v>0</v>
      </c>
      <c r="J30" s="112">
        <f>ROUND(((ROUND(I30,2)*20)/100),2)</f>
        <v>0</v>
      </c>
    </row>
    <row r="31" spans="1:26" ht="18" customHeight="1" x14ac:dyDescent="0.25">
      <c r="A31" s="11"/>
      <c r="B31" s="23"/>
      <c r="C31" s="129"/>
      <c r="D31" s="130"/>
      <c r="E31" s="21"/>
      <c r="F31" s="11"/>
      <c r="G31" s="103">
        <v>24</v>
      </c>
      <c r="H31" s="107" t="s">
        <v>43</v>
      </c>
      <c r="I31" s="106"/>
      <c r="J31" s="123">
        <f>SUM(J28:J30)</f>
        <v>0</v>
      </c>
    </row>
    <row r="32" spans="1:26" ht="18" customHeight="1" thickBot="1" x14ac:dyDescent="0.3">
      <c r="A32" s="11"/>
      <c r="B32" s="41"/>
      <c r="C32" s="110"/>
      <c r="D32" s="116"/>
      <c r="E32" s="76"/>
      <c r="F32" s="77"/>
      <c r="G32" s="52" t="s">
        <v>44</v>
      </c>
      <c r="H32" s="110"/>
      <c r="I32" s="116"/>
      <c r="J32" s="113"/>
    </row>
    <row r="33" spans="1:10" ht="18" customHeight="1" thickTop="1" x14ac:dyDescent="0.25">
      <c r="A33" s="11"/>
      <c r="B33" s="94"/>
      <c r="C33" s="95"/>
      <c r="D33" s="131" t="s">
        <v>58</v>
      </c>
      <c r="E33" s="15"/>
      <c r="F33" s="96"/>
      <c r="G33" s="104">
        <v>26</v>
      </c>
      <c r="H33" s="132" t="s">
        <v>59</v>
      </c>
      <c r="I33" s="29"/>
      <c r="J33" s="105"/>
    </row>
    <row r="34" spans="1:10" ht="18" customHeight="1" x14ac:dyDescent="0.25">
      <c r="A34" s="11"/>
      <c r="B34" s="24"/>
      <c r="C34" s="20"/>
      <c r="D34" s="14"/>
      <c r="E34" s="14"/>
      <c r="F34" s="14"/>
      <c r="G34" s="14"/>
      <c r="H34" s="14"/>
      <c r="I34" s="29"/>
      <c r="J34" s="32"/>
    </row>
    <row r="35" spans="1:10" ht="18" customHeight="1" x14ac:dyDescent="0.25">
      <c r="A35" s="11"/>
      <c r="B35" s="25"/>
      <c r="C35" s="21"/>
      <c r="D35" s="3"/>
      <c r="E35" s="3"/>
      <c r="F35" s="3"/>
      <c r="G35" s="3"/>
      <c r="H35" s="3"/>
      <c r="I35" s="11"/>
      <c r="J35" s="33"/>
    </row>
    <row r="36" spans="1:10" ht="18" customHeight="1" x14ac:dyDescent="0.25">
      <c r="A36" s="11"/>
      <c r="B36" s="25"/>
      <c r="C36" s="21"/>
      <c r="D36" s="3"/>
      <c r="E36" s="3"/>
      <c r="F36" s="3"/>
      <c r="G36" s="3"/>
      <c r="H36" s="3"/>
      <c r="I36" s="11"/>
      <c r="J36" s="33"/>
    </row>
    <row r="37" spans="1:10" ht="18" customHeight="1" x14ac:dyDescent="0.25">
      <c r="A37" s="11"/>
      <c r="B37" s="25"/>
      <c r="C37" s="21"/>
      <c r="D37" s="3"/>
      <c r="E37" s="3"/>
      <c r="F37" s="3"/>
      <c r="G37" s="3"/>
      <c r="H37" s="3"/>
      <c r="I37" s="11"/>
      <c r="J37" s="33"/>
    </row>
    <row r="38" spans="1:10" ht="18" customHeight="1" x14ac:dyDescent="0.25">
      <c r="A38" s="11"/>
      <c r="B38" s="25"/>
      <c r="C38" s="21"/>
      <c r="D38" s="3"/>
      <c r="E38" s="3"/>
      <c r="F38" s="3"/>
      <c r="G38" s="3"/>
      <c r="H38" s="3"/>
      <c r="I38" s="11"/>
      <c r="J38" s="33"/>
    </row>
    <row r="39" spans="1:10" ht="18" customHeight="1" x14ac:dyDescent="0.25">
      <c r="A39" s="11"/>
      <c r="B39" s="25"/>
      <c r="C39" s="21"/>
      <c r="D39" s="3"/>
      <c r="E39" s="3"/>
      <c r="F39" s="3"/>
      <c r="G39" s="3"/>
      <c r="H39" s="3"/>
      <c r="I39" s="11"/>
      <c r="J39" s="33"/>
    </row>
    <row r="40" spans="1:10" ht="18" customHeight="1" thickBot="1" x14ac:dyDescent="0.3">
      <c r="A40" s="11"/>
      <c r="B40" s="75"/>
      <c r="C40" s="76"/>
      <c r="D40" s="12"/>
      <c r="E40" s="12"/>
      <c r="F40" s="12"/>
      <c r="G40" s="12"/>
      <c r="H40" s="12"/>
      <c r="I40" s="77"/>
      <c r="J40" s="78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/>
  </sheetViews>
  <sheetFormatPr defaultColWidth="0" defaultRowHeight="15" x14ac:dyDescent="0.25"/>
  <cols>
    <col min="1" max="1" width="40.7109375" customWidth="1"/>
    <col min="2" max="4" width="12.7109375" customWidth="1"/>
    <col min="5" max="6" width="15.7109375" customWidth="1"/>
    <col min="7" max="7" width="3.7109375" customWidth="1"/>
    <col min="8" max="9" width="9.140625" hidden="1" customWidth="1"/>
    <col min="10" max="26" width="0" hidden="1" customWidth="1"/>
    <col min="27" max="16384" width="9.140625" hidden="1"/>
  </cols>
  <sheetData>
    <row r="1" spans="1:26" ht="20.100000000000001" customHeight="1" x14ac:dyDescent="0.25">
      <c r="A1" s="201" t="s">
        <v>22</v>
      </c>
      <c r="B1" s="202"/>
      <c r="C1" s="202"/>
      <c r="D1" s="203"/>
      <c r="E1" s="136" t="s">
        <v>64</v>
      </c>
      <c r="F1" s="135"/>
      <c r="W1">
        <v>30.126000000000001</v>
      </c>
    </row>
    <row r="2" spans="1:26" ht="20.100000000000001" customHeight="1" x14ac:dyDescent="0.25">
      <c r="A2" s="201" t="s">
        <v>23</v>
      </c>
      <c r="B2" s="202"/>
      <c r="C2" s="202"/>
      <c r="D2" s="203"/>
      <c r="E2" s="136" t="s">
        <v>17</v>
      </c>
      <c r="F2" s="135"/>
    </row>
    <row r="3" spans="1:26" ht="20.100000000000001" customHeight="1" x14ac:dyDescent="0.25">
      <c r="A3" s="201" t="s">
        <v>24</v>
      </c>
      <c r="B3" s="202"/>
      <c r="C3" s="202"/>
      <c r="D3" s="203"/>
      <c r="E3" s="136" t="s">
        <v>65</v>
      </c>
      <c r="F3" s="135"/>
    </row>
    <row r="4" spans="1:26" x14ac:dyDescent="0.25">
      <c r="A4" s="137" t="s">
        <v>1</v>
      </c>
      <c r="B4" s="134"/>
      <c r="C4" s="134"/>
      <c r="D4" s="134"/>
      <c r="E4" s="134"/>
      <c r="F4" s="134"/>
    </row>
    <row r="5" spans="1:26" x14ac:dyDescent="0.25">
      <c r="A5" s="137" t="s">
        <v>16</v>
      </c>
      <c r="B5" s="134"/>
      <c r="C5" s="134"/>
      <c r="D5" s="134"/>
      <c r="E5" s="134"/>
      <c r="F5" s="134"/>
    </row>
    <row r="6" spans="1:26" x14ac:dyDescent="0.25">
      <c r="A6" s="134"/>
      <c r="B6" s="134"/>
      <c r="C6" s="134"/>
      <c r="D6" s="134"/>
      <c r="E6" s="134"/>
      <c r="F6" s="134"/>
    </row>
    <row r="7" spans="1:26" x14ac:dyDescent="0.25">
      <c r="A7" s="134"/>
      <c r="B7" s="134"/>
      <c r="C7" s="134"/>
      <c r="D7" s="134"/>
      <c r="E7" s="134"/>
      <c r="F7" s="134"/>
    </row>
    <row r="8" spans="1:26" x14ac:dyDescent="0.25">
      <c r="A8" s="138" t="s">
        <v>66</v>
      </c>
      <c r="B8" s="134"/>
      <c r="C8" s="134"/>
      <c r="D8" s="134"/>
      <c r="E8" s="134"/>
      <c r="F8" s="134"/>
    </row>
    <row r="9" spans="1:26" x14ac:dyDescent="0.25">
      <c r="A9" s="139" t="s">
        <v>61</v>
      </c>
      <c r="B9" s="139" t="s">
        <v>55</v>
      </c>
      <c r="C9" s="139" t="s">
        <v>56</v>
      </c>
      <c r="D9" s="139" t="s">
        <v>33</v>
      </c>
      <c r="E9" s="139" t="s">
        <v>62</v>
      </c>
      <c r="F9" s="139" t="s">
        <v>63</v>
      </c>
    </row>
    <row r="10" spans="1:26" x14ac:dyDescent="0.25">
      <c r="A10" s="146" t="s">
        <v>67</v>
      </c>
      <c r="B10" s="147"/>
      <c r="C10" s="143"/>
      <c r="D10" s="143"/>
      <c r="E10" s="144"/>
      <c r="F10" s="144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</row>
    <row r="11" spans="1:26" x14ac:dyDescent="0.25">
      <c r="A11" s="148" t="s">
        <v>68</v>
      </c>
      <c r="B11" s="149">
        <f>'SO 12972'!L14</f>
        <v>0</v>
      </c>
      <c r="C11" s="149">
        <f>'SO 12972'!M14</f>
        <v>0</v>
      </c>
      <c r="D11" s="149">
        <f>'SO 12972'!I14</f>
        <v>0</v>
      </c>
      <c r="E11" s="150">
        <f>'SO 12972'!S14</f>
        <v>0.97</v>
      </c>
      <c r="F11" s="150">
        <f>'SO 12972'!V14</f>
        <v>0</v>
      </c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</row>
    <row r="12" spans="1:26" x14ac:dyDescent="0.25">
      <c r="A12" s="148" t="s">
        <v>69</v>
      </c>
      <c r="B12" s="149">
        <f>'SO 12972'!L20</f>
        <v>0</v>
      </c>
      <c r="C12" s="149">
        <f>'SO 12972'!M20</f>
        <v>0</v>
      </c>
      <c r="D12" s="149">
        <f>'SO 12972'!I20</f>
        <v>0</v>
      </c>
      <c r="E12" s="150">
        <f>'SO 12972'!S20</f>
        <v>0.37</v>
      </c>
      <c r="F12" s="150">
        <f>'SO 12972'!V20</f>
        <v>0</v>
      </c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</row>
    <row r="13" spans="1:26" x14ac:dyDescent="0.25">
      <c r="A13" s="148" t="s">
        <v>70</v>
      </c>
      <c r="B13" s="149">
        <f>'SO 12972'!L32</f>
        <v>0</v>
      </c>
      <c r="C13" s="149">
        <f>'SO 12972'!M32</f>
        <v>0</v>
      </c>
      <c r="D13" s="149">
        <f>'SO 12972'!I32</f>
        <v>0</v>
      </c>
      <c r="E13" s="150">
        <f>'SO 12972'!S32</f>
        <v>16.29</v>
      </c>
      <c r="F13" s="150">
        <f>'SO 12972'!V32</f>
        <v>0</v>
      </c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</row>
    <row r="14" spans="1:26" x14ac:dyDescent="0.25">
      <c r="A14" s="148" t="s">
        <v>71</v>
      </c>
      <c r="B14" s="149">
        <f>'SO 12972'!L53</f>
        <v>0</v>
      </c>
      <c r="C14" s="149">
        <f>'SO 12972'!M53</f>
        <v>0</v>
      </c>
      <c r="D14" s="149">
        <f>'SO 12972'!I53</f>
        <v>0</v>
      </c>
      <c r="E14" s="150">
        <f>'SO 12972'!S53</f>
        <v>0.12</v>
      </c>
      <c r="F14" s="150">
        <f>'SO 12972'!V53</f>
        <v>6.75</v>
      </c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</row>
    <row r="15" spans="1:26" x14ac:dyDescent="0.25">
      <c r="A15" s="148" t="s">
        <v>72</v>
      </c>
      <c r="B15" s="149">
        <f>'SO 12972'!L57</f>
        <v>0</v>
      </c>
      <c r="C15" s="149">
        <f>'SO 12972'!M57</f>
        <v>0</v>
      </c>
      <c r="D15" s="149">
        <f>'SO 12972'!I57</f>
        <v>0</v>
      </c>
      <c r="E15" s="150">
        <f>'SO 12972'!S57</f>
        <v>0</v>
      </c>
      <c r="F15" s="150">
        <f>'SO 12972'!V57</f>
        <v>0</v>
      </c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</row>
    <row r="16" spans="1:26" x14ac:dyDescent="0.25">
      <c r="A16" s="2" t="s">
        <v>67</v>
      </c>
      <c r="B16" s="151">
        <f>'SO 12972'!L59</f>
        <v>0</v>
      </c>
      <c r="C16" s="151">
        <f>'SO 12972'!M59</f>
        <v>0</v>
      </c>
      <c r="D16" s="151">
        <f>'SO 12972'!I59</f>
        <v>0</v>
      </c>
      <c r="E16" s="152">
        <f>'SO 12972'!S59</f>
        <v>17.75</v>
      </c>
      <c r="F16" s="152">
        <f>'SO 12972'!V59</f>
        <v>6.75</v>
      </c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</row>
    <row r="17" spans="1:26" x14ac:dyDescent="0.25">
      <c r="A17" s="1"/>
      <c r="B17" s="141"/>
      <c r="C17" s="141"/>
      <c r="D17" s="141"/>
      <c r="E17" s="140"/>
      <c r="F17" s="140"/>
    </row>
    <row r="18" spans="1:26" x14ac:dyDescent="0.25">
      <c r="A18" s="2" t="s">
        <v>73</v>
      </c>
      <c r="B18" s="151"/>
      <c r="C18" s="149"/>
      <c r="D18" s="149"/>
      <c r="E18" s="150"/>
      <c r="F18" s="150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</row>
    <row r="19" spans="1:26" x14ac:dyDescent="0.25">
      <c r="A19" s="148" t="s">
        <v>74</v>
      </c>
      <c r="B19" s="149">
        <f>'SO 12972'!L66</f>
        <v>0</v>
      </c>
      <c r="C19" s="149">
        <f>'SO 12972'!M66</f>
        <v>0</v>
      </c>
      <c r="D19" s="149">
        <f>'SO 12972'!I66</f>
        <v>0</v>
      </c>
      <c r="E19" s="150">
        <f>'SO 12972'!S66</f>
        <v>0</v>
      </c>
      <c r="F19" s="150">
        <f>'SO 12972'!V66</f>
        <v>0</v>
      </c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</row>
    <row r="20" spans="1:26" x14ac:dyDescent="0.25">
      <c r="A20" s="148" t="s">
        <v>75</v>
      </c>
      <c r="B20" s="149">
        <f>'SO 12972'!L72</f>
        <v>0</v>
      </c>
      <c r="C20" s="149">
        <f>'SO 12972'!M72</f>
        <v>0</v>
      </c>
      <c r="D20" s="149">
        <f>'SO 12972'!I72</f>
        <v>0</v>
      </c>
      <c r="E20" s="150">
        <f>'SO 12972'!S72</f>
        <v>0</v>
      </c>
      <c r="F20" s="150">
        <f>'SO 12972'!V72</f>
        <v>0</v>
      </c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</row>
    <row r="21" spans="1:26" x14ac:dyDescent="0.25">
      <c r="A21" s="148" t="s">
        <v>76</v>
      </c>
      <c r="B21" s="149">
        <f>'SO 12972'!L78</f>
        <v>0</v>
      </c>
      <c r="C21" s="149">
        <f>'SO 12972'!M78</f>
        <v>0</v>
      </c>
      <c r="D21" s="149">
        <f>'SO 12972'!I78</f>
        <v>0</v>
      </c>
      <c r="E21" s="150">
        <f>'SO 12972'!S78</f>
        <v>0.02</v>
      </c>
      <c r="F21" s="150">
        <f>'SO 12972'!V78</f>
        <v>0</v>
      </c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</row>
    <row r="22" spans="1:26" x14ac:dyDescent="0.25">
      <c r="A22" s="148" t="s">
        <v>77</v>
      </c>
      <c r="B22" s="149">
        <f>'SO 12972'!L94</f>
        <v>0</v>
      </c>
      <c r="C22" s="149">
        <f>'SO 12972'!M94</f>
        <v>0</v>
      </c>
      <c r="D22" s="149">
        <f>'SO 12972'!I94</f>
        <v>0</v>
      </c>
      <c r="E22" s="150">
        <f>'SO 12972'!S94</f>
        <v>1.1100000000000001</v>
      </c>
      <c r="F22" s="150">
        <f>'SO 12972'!V94</f>
        <v>1.07</v>
      </c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</row>
    <row r="23" spans="1:26" x14ac:dyDescent="0.25">
      <c r="A23" s="148" t="s">
        <v>78</v>
      </c>
      <c r="B23" s="149">
        <f>'SO 12972'!L107</f>
        <v>0</v>
      </c>
      <c r="C23" s="149">
        <f>'SO 12972'!M107</f>
        <v>0</v>
      </c>
      <c r="D23" s="149">
        <f>'SO 12972'!I107</f>
        <v>0</v>
      </c>
      <c r="E23" s="150">
        <f>'SO 12972'!S107</f>
        <v>0</v>
      </c>
      <c r="F23" s="150">
        <f>'SO 12972'!V107</f>
        <v>0.04</v>
      </c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</row>
    <row r="24" spans="1:26" x14ac:dyDescent="0.25">
      <c r="A24" s="148" t="s">
        <v>79</v>
      </c>
      <c r="B24" s="149">
        <f>'SO 12972'!L121</f>
        <v>0</v>
      </c>
      <c r="C24" s="149">
        <f>'SO 12972'!M121</f>
        <v>0</v>
      </c>
      <c r="D24" s="149">
        <f>'SO 12972'!I121</f>
        <v>0</v>
      </c>
      <c r="E24" s="150">
        <f>'SO 12972'!S121</f>
        <v>0.47</v>
      </c>
      <c r="F24" s="150">
        <f>'SO 12972'!V121</f>
        <v>0</v>
      </c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</row>
    <row r="25" spans="1:26" x14ac:dyDescent="0.25">
      <c r="A25" s="148" t="s">
        <v>80</v>
      </c>
      <c r="B25" s="149">
        <f>'SO 12972'!L126</f>
        <v>0</v>
      </c>
      <c r="C25" s="149">
        <f>'SO 12972'!M126</f>
        <v>0</v>
      </c>
      <c r="D25" s="149">
        <f>'SO 12972'!I126</f>
        <v>0</v>
      </c>
      <c r="E25" s="150">
        <f>'SO 12972'!S126</f>
        <v>0</v>
      </c>
      <c r="F25" s="150">
        <f>'SO 12972'!V126</f>
        <v>0</v>
      </c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</row>
    <row r="26" spans="1:26" x14ac:dyDescent="0.25">
      <c r="A26" s="2" t="s">
        <v>73</v>
      </c>
      <c r="B26" s="151">
        <f>'SO 12972'!L128</f>
        <v>0</v>
      </c>
      <c r="C26" s="151">
        <f>'SO 12972'!M128</f>
        <v>0</v>
      </c>
      <c r="D26" s="151">
        <f>'SO 12972'!I128</f>
        <v>0</v>
      </c>
      <c r="E26" s="152">
        <f>'SO 12972'!S128</f>
        <v>1.6</v>
      </c>
      <c r="F26" s="152">
        <f>'SO 12972'!V128</f>
        <v>1.1100000000000001</v>
      </c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</row>
    <row r="27" spans="1:26" x14ac:dyDescent="0.25">
      <c r="A27" s="1"/>
      <c r="B27" s="141"/>
      <c r="C27" s="141"/>
      <c r="D27" s="141"/>
      <c r="E27" s="140"/>
      <c r="F27" s="140"/>
    </row>
    <row r="28" spans="1:26" x14ac:dyDescent="0.25">
      <c r="A28" s="2" t="s">
        <v>81</v>
      </c>
      <c r="B28" s="151"/>
      <c r="C28" s="149"/>
      <c r="D28" s="149"/>
      <c r="E28" s="150"/>
      <c r="F28" s="150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</row>
    <row r="29" spans="1:26" x14ac:dyDescent="0.25">
      <c r="A29" s="148" t="s">
        <v>82</v>
      </c>
      <c r="B29" s="149">
        <f>'SO 12972'!L134</f>
        <v>0</v>
      </c>
      <c r="C29" s="149">
        <f>'SO 12972'!M134</f>
        <v>0</v>
      </c>
      <c r="D29" s="149">
        <f>'SO 12972'!I134</f>
        <v>0</v>
      </c>
      <c r="E29" s="150">
        <f>'SO 12972'!S134</f>
        <v>0</v>
      </c>
      <c r="F29" s="150">
        <f>'SO 12972'!V134</f>
        <v>0</v>
      </c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</row>
    <row r="30" spans="1:26" x14ac:dyDescent="0.25">
      <c r="A30" s="2" t="s">
        <v>81</v>
      </c>
      <c r="B30" s="151">
        <f>'SO 12972'!L136</f>
        <v>0</v>
      </c>
      <c r="C30" s="151">
        <f>'SO 12972'!M136</f>
        <v>0</v>
      </c>
      <c r="D30" s="151">
        <f>'SO 12972'!I136</f>
        <v>0</v>
      </c>
      <c r="E30" s="152">
        <f>'SO 12972'!S136</f>
        <v>0</v>
      </c>
      <c r="F30" s="152">
        <f>'SO 12972'!V136</f>
        <v>0</v>
      </c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</row>
    <row r="31" spans="1:26" x14ac:dyDescent="0.25">
      <c r="A31" s="1"/>
      <c r="B31" s="141"/>
      <c r="C31" s="141"/>
      <c r="D31" s="141"/>
      <c r="E31" s="140"/>
      <c r="F31" s="140"/>
    </row>
    <row r="32" spans="1:26" x14ac:dyDescent="0.25">
      <c r="A32" s="2" t="s">
        <v>83</v>
      </c>
      <c r="B32" s="151">
        <f>'SO 12972'!L137</f>
        <v>0</v>
      </c>
      <c r="C32" s="151">
        <f>'SO 12972'!M137</f>
        <v>0</v>
      </c>
      <c r="D32" s="151">
        <f>'SO 12972'!I137</f>
        <v>0</v>
      </c>
      <c r="E32" s="152">
        <f>'SO 12972'!S137</f>
        <v>19.350000000000001</v>
      </c>
      <c r="F32" s="152">
        <f>'SO 12972'!V137</f>
        <v>7.86</v>
      </c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</row>
    <row r="33" spans="1:6" x14ac:dyDescent="0.25">
      <c r="A33" s="1"/>
      <c r="B33" s="141"/>
      <c r="C33" s="141"/>
      <c r="D33" s="141"/>
      <c r="E33" s="140"/>
      <c r="F33" s="140"/>
    </row>
    <row r="34" spans="1:6" x14ac:dyDescent="0.25">
      <c r="A34" s="1"/>
      <c r="B34" s="141"/>
      <c r="C34" s="141"/>
      <c r="D34" s="141"/>
      <c r="E34" s="140"/>
      <c r="F34" s="140"/>
    </row>
    <row r="35" spans="1:6" x14ac:dyDescent="0.25">
      <c r="A35" s="1"/>
      <c r="B35" s="141"/>
      <c r="C35" s="141"/>
      <c r="D35" s="141"/>
      <c r="E35" s="140"/>
      <c r="F35" s="140"/>
    </row>
    <row r="36" spans="1:6" x14ac:dyDescent="0.25">
      <c r="A36" s="1"/>
      <c r="B36" s="141"/>
      <c r="C36" s="141"/>
      <c r="D36" s="141"/>
      <c r="E36" s="140"/>
      <c r="F36" s="140"/>
    </row>
    <row r="37" spans="1:6" x14ac:dyDescent="0.25">
      <c r="A37" s="1"/>
      <c r="B37" s="141"/>
      <c r="C37" s="141"/>
      <c r="D37" s="141"/>
      <c r="E37" s="140"/>
      <c r="F37" s="140"/>
    </row>
    <row r="38" spans="1:6" x14ac:dyDescent="0.25">
      <c r="A38" s="1"/>
      <c r="B38" s="141"/>
      <c r="C38" s="141"/>
      <c r="D38" s="141"/>
      <c r="E38" s="140"/>
      <c r="F38" s="140"/>
    </row>
    <row r="39" spans="1:6" x14ac:dyDescent="0.25">
      <c r="A39" s="1"/>
      <c r="B39" s="141"/>
      <c r="C39" s="141"/>
      <c r="D39" s="141"/>
      <c r="E39" s="140"/>
      <c r="F39" s="140"/>
    </row>
    <row r="40" spans="1:6" x14ac:dyDescent="0.25">
      <c r="A40" s="1"/>
      <c r="B40" s="141"/>
      <c r="C40" s="141"/>
      <c r="D40" s="141"/>
      <c r="E40" s="140"/>
      <c r="F40" s="140"/>
    </row>
    <row r="41" spans="1:6" x14ac:dyDescent="0.25">
      <c r="A41" s="1"/>
      <c r="B41" s="141"/>
      <c r="C41" s="141"/>
      <c r="D41" s="141"/>
      <c r="E41" s="140"/>
      <c r="F41" s="140"/>
    </row>
    <row r="42" spans="1:6" x14ac:dyDescent="0.25">
      <c r="A42" s="1"/>
      <c r="B42" s="141"/>
      <c r="C42" s="141"/>
      <c r="D42" s="141"/>
      <c r="E42" s="140"/>
      <c r="F42" s="140"/>
    </row>
    <row r="43" spans="1:6" x14ac:dyDescent="0.25">
      <c r="A43" s="1"/>
      <c r="B43" s="141"/>
      <c r="C43" s="141"/>
      <c r="D43" s="141"/>
      <c r="E43" s="140"/>
      <c r="F43" s="140"/>
    </row>
    <row r="44" spans="1:6" x14ac:dyDescent="0.25">
      <c r="A44" s="1"/>
      <c r="B44" s="141"/>
      <c r="C44" s="141"/>
      <c r="D44" s="141"/>
      <c r="E44" s="140"/>
      <c r="F44" s="140"/>
    </row>
    <row r="45" spans="1:6" x14ac:dyDescent="0.25">
      <c r="A45" s="1"/>
      <c r="B45" s="141"/>
      <c r="C45" s="141"/>
      <c r="D45" s="141"/>
      <c r="E45" s="140"/>
      <c r="F45" s="140"/>
    </row>
    <row r="46" spans="1:6" x14ac:dyDescent="0.25">
      <c r="A46" s="1"/>
      <c r="B46" s="141"/>
      <c r="C46" s="141"/>
      <c r="D46" s="141"/>
      <c r="E46" s="140"/>
      <c r="F46" s="140"/>
    </row>
    <row r="47" spans="1:6" x14ac:dyDescent="0.25">
      <c r="A47" s="1"/>
      <c r="B47" s="141"/>
      <c r="C47" s="141"/>
      <c r="D47" s="141"/>
      <c r="E47" s="140"/>
      <c r="F47" s="140"/>
    </row>
    <row r="48" spans="1:6" x14ac:dyDescent="0.25">
      <c r="A48" s="1"/>
      <c r="B48" s="141"/>
      <c r="C48" s="141"/>
      <c r="D48" s="141"/>
      <c r="E48" s="140"/>
      <c r="F48" s="140"/>
    </row>
    <row r="49" spans="1:6" x14ac:dyDescent="0.25">
      <c r="A49" s="1"/>
      <c r="B49" s="141"/>
      <c r="C49" s="141"/>
      <c r="D49" s="141"/>
      <c r="E49" s="140"/>
      <c r="F49" s="140"/>
    </row>
    <row r="50" spans="1:6" x14ac:dyDescent="0.25">
      <c r="A50" s="1"/>
      <c r="B50" s="141"/>
      <c r="C50" s="141"/>
      <c r="D50" s="141"/>
      <c r="E50" s="140"/>
      <c r="F50" s="140"/>
    </row>
    <row r="51" spans="1:6" x14ac:dyDescent="0.25">
      <c r="A51" s="1"/>
      <c r="B51" s="141"/>
      <c r="C51" s="141"/>
      <c r="D51" s="141"/>
      <c r="E51" s="140"/>
      <c r="F51" s="140"/>
    </row>
    <row r="52" spans="1:6" x14ac:dyDescent="0.25">
      <c r="A52" s="1"/>
      <c r="B52" s="141"/>
      <c r="C52" s="141"/>
      <c r="D52" s="141"/>
      <c r="E52" s="140"/>
      <c r="F52" s="140"/>
    </row>
    <row r="53" spans="1:6" x14ac:dyDescent="0.25">
      <c r="A53" s="1"/>
      <c r="B53" s="141"/>
      <c r="C53" s="141"/>
      <c r="D53" s="141"/>
      <c r="E53" s="140"/>
      <c r="F53" s="140"/>
    </row>
    <row r="54" spans="1:6" x14ac:dyDescent="0.25">
      <c r="A54" s="1"/>
      <c r="B54" s="141"/>
      <c r="C54" s="141"/>
      <c r="D54" s="141"/>
      <c r="E54" s="140"/>
      <c r="F54" s="140"/>
    </row>
    <row r="55" spans="1:6" x14ac:dyDescent="0.25">
      <c r="A55" s="1"/>
      <c r="B55" s="141"/>
      <c r="C55" s="141"/>
      <c r="D55" s="141"/>
      <c r="E55" s="140"/>
      <c r="F55" s="140"/>
    </row>
    <row r="56" spans="1:6" x14ac:dyDescent="0.25">
      <c r="A56" s="1"/>
      <c r="B56" s="141"/>
      <c r="C56" s="141"/>
      <c r="D56" s="141"/>
      <c r="E56" s="140"/>
      <c r="F56" s="140"/>
    </row>
    <row r="57" spans="1:6" x14ac:dyDescent="0.25">
      <c r="A57" s="1"/>
      <c r="B57" s="141"/>
      <c r="C57" s="141"/>
      <c r="D57" s="141"/>
      <c r="E57" s="140"/>
      <c r="F57" s="140"/>
    </row>
    <row r="58" spans="1:6" x14ac:dyDescent="0.25">
      <c r="A58" s="1"/>
      <c r="B58" s="1"/>
      <c r="C58" s="1"/>
      <c r="D58" s="1"/>
      <c r="E58" s="1"/>
      <c r="F58" s="1"/>
    </row>
    <row r="59" spans="1:6" x14ac:dyDescent="0.25">
      <c r="A59" s="1"/>
      <c r="B59" s="1"/>
      <c r="C59" s="1"/>
      <c r="D59" s="1"/>
      <c r="E59" s="1"/>
      <c r="F59" s="1"/>
    </row>
    <row r="60" spans="1:6" x14ac:dyDescent="0.25">
      <c r="A60" s="1"/>
      <c r="B60" s="1"/>
      <c r="C60" s="1"/>
      <c r="D60" s="1"/>
      <c r="E60" s="1"/>
      <c r="F60" s="1"/>
    </row>
    <row r="61" spans="1:6" x14ac:dyDescent="0.25">
      <c r="A61" s="1"/>
      <c r="B61" s="1"/>
      <c r="C61" s="1"/>
      <c r="D61" s="1"/>
      <c r="E61" s="1"/>
      <c r="F61" s="1"/>
    </row>
    <row r="62" spans="1:6" x14ac:dyDescent="0.25">
      <c r="A62" s="1"/>
      <c r="B62" s="1"/>
      <c r="C62" s="1"/>
      <c r="D62" s="1"/>
      <c r="E62" s="1"/>
      <c r="F62" s="1"/>
    </row>
    <row r="63" spans="1:6" x14ac:dyDescent="0.25">
      <c r="A63" s="1"/>
      <c r="B63" s="1"/>
      <c r="C63" s="1"/>
      <c r="D63" s="1"/>
      <c r="E63" s="1"/>
      <c r="F63" s="1"/>
    </row>
    <row r="64" spans="1:6" x14ac:dyDescent="0.25">
      <c r="A64" s="1"/>
      <c r="B64" s="1"/>
      <c r="C64" s="1"/>
      <c r="D64" s="1"/>
      <c r="E64" s="1"/>
      <c r="F64" s="1"/>
    </row>
    <row r="65" spans="1:6" x14ac:dyDescent="0.25">
      <c r="A65" s="1"/>
      <c r="B65" s="1"/>
      <c r="C65" s="1"/>
      <c r="D65" s="1"/>
      <c r="E65" s="1"/>
      <c r="F65" s="1"/>
    </row>
    <row r="66" spans="1:6" x14ac:dyDescent="0.25">
      <c r="A66" s="1"/>
      <c r="B66" s="1"/>
      <c r="C66" s="1"/>
      <c r="D66" s="1"/>
      <c r="E66" s="1"/>
      <c r="F66" s="1"/>
    </row>
    <row r="67" spans="1:6" x14ac:dyDescent="0.25">
      <c r="A67" s="1"/>
      <c r="B67" s="1"/>
      <c r="C67" s="1"/>
      <c r="D67" s="1"/>
      <c r="E67" s="1"/>
      <c r="F67" s="1"/>
    </row>
    <row r="68" spans="1:6" x14ac:dyDescent="0.25">
      <c r="A68" s="1"/>
      <c r="B68" s="1"/>
      <c r="C68" s="1"/>
      <c r="D68" s="1"/>
      <c r="E68" s="1"/>
      <c r="F68" s="1"/>
    </row>
    <row r="69" spans="1:6" x14ac:dyDescent="0.25">
      <c r="A69" s="1"/>
      <c r="B69" s="1"/>
      <c r="C69" s="1"/>
      <c r="D69" s="1"/>
      <c r="E69" s="1"/>
      <c r="F69" s="1"/>
    </row>
    <row r="70" spans="1:6" x14ac:dyDescent="0.25">
      <c r="A70" s="1"/>
      <c r="B70" s="1"/>
      <c r="C70" s="1"/>
      <c r="D70" s="1"/>
      <c r="E70" s="1"/>
      <c r="F70" s="1"/>
    </row>
    <row r="71" spans="1:6" x14ac:dyDescent="0.25">
      <c r="A71" s="1"/>
      <c r="B71" s="1"/>
      <c r="C71" s="1"/>
      <c r="D71" s="1"/>
      <c r="E71" s="1"/>
      <c r="F71" s="1"/>
    </row>
    <row r="72" spans="1:6" x14ac:dyDescent="0.25">
      <c r="A72" s="1"/>
      <c r="B72" s="1"/>
      <c r="C72" s="1"/>
      <c r="D72" s="1"/>
      <c r="E72" s="1"/>
      <c r="F72" s="1"/>
    </row>
    <row r="73" spans="1:6" x14ac:dyDescent="0.25">
      <c r="A73" s="1"/>
      <c r="B73" s="1"/>
      <c r="C73" s="1"/>
      <c r="D73" s="1"/>
      <c r="E73" s="1"/>
      <c r="F73" s="1"/>
    </row>
    <row r="74" spans="1:6" x14ac:dyDescent="0.25">
      <c r="A74" s="1"/>
      <c r="B74" s="1"/>
      <c r="C74" s="1"/>
      <c r="D74" s="1"/>
      <c r="E74" s="1"/>
      <c r="F74" s="1"/>
    </row>
    <row r="75" spans="1:6" x14ac:dyDescent="0.25">
      <c r="A75" s="1"/>
      <c r="B75" s="1"/>
      <c r="C75" s="1"/>
      <c r="D75" s="1"/>
      <c r="E75" s="1"/>
      <c r="F75" s="1"/>
    </row>
    <row r="76" spans="1:6" x14ac:dyDescent="0.25">
      <c r="A76" s="1"/>
      <c r="B76" s="1"/>
      <c r="C76" s="1"/>
      <c r="D76" s="1"/>
      <c r="E76" s="1"/>
      <c r="F76" s="1"/>
    </row>
    <row r="77" spans="1:6" x14ac:dyDescent="0.25">
      <c r="A77" s="1"/>
      <c r="B77" s="1"/>
      <c r="C77" s="1"/>
      <c r="D77" s="1"/>
      <c r="E77" s="1"/>
      <c r="F77" s="1"/>
    </row>
    <row r="78" spans="1:6" x14ac:dyDescent="0.25">
      <c r="A78" s="1"/>
      <c r="B78" s="1"/>
      <c r="C78" s="1"/>
      <c r="D78" s="1"/>
      <c r="E78" s="1"/>
      <c r="F78" s="1"/>
    </row>
    <row r="79" spans="1:6" x14ac:dyDescent="0.25">
      <c r="A79" s="1"/>
      <c r="B79" s="1"/>
      <c r="C79" s="1"/>
      <c r="D79" s="1"/>
      <c r="E79" s="1"/>
      <c r="F79" s="1"/>
    </row>
    <row r="80" spans="1:6" x14ac:dyDescent="0.25">
      <c r="A80" s="1"/>
      <c r="B80" s="1"/>
      <c r="C80" s="1"/>
      <c r="D80" s="1"/>
      <c r="E80" s="1"/>
      <c r="F80" s="1"/>
    </row>
    <row r="81" spans="1:6" x14ac:dyDescent="0.25">
      <c r="A81" s="1"/>
      <c r="B81" s="1"/>
      <c r="C81" s="1"/>
      <c r="D81" s="1"/>
      <c r="E81" s="1"/>
      <c r="F81" s="1"/>
    </row>
    <row r="82" spans="1:6" x14ac:dyDescent="0.25">
      <c r="A82" s="1"/>
      <c r="B82" s="1"/>
      <c r="C82" s="1"/>
      <c r="D82" s="1"/>
      <c r="E82" s="1"/>
      <c r="F82" s="1"/>
    </row>
    <row r="83" spans="1:6" x14ac:dyDescent="0.25">
      <c r="A83" s="1"/>
      <c r="B83" s="1"/>
      <c r="C83" s="1"/>
      <c r="D83" s="1"/>
      <c r="E83" s="1"/>
      <c r="F83" s="1"/>
    </row>
    <row r="84" spans="1:6" x14ac:dyDescent="0.25">
      <c r="A84" s="1"/>
      <c r="B84" s="1"/>
      <c r="C84" s="1"/>
      <c r="D84" s="1"/>
      <c r="E84" s="1"/>
      <c r="F84" s="1"/>
    </row>
    <row r="85" spans="1:6" x14ac:dyDescent="0.25">
      <c r="A85" s="1"/>
      <c r="B85" s="1"/>
      <c r="C85" s="1"/>
      <c r="D85" s="1"/>
      <c r="E85" s="1"/>
      <c r="F85" s="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/>
      <c r="B88" s="1"/>
      <c r="C88" s="1"/>
      <c r="D88" s="1"/>
      <c r="E88" s="1"/>
      <c r="F88" s="1"/>
    </row>
    <row r="89" spans="1:6" x14ac:dyDescent="0.25">
      <c r="A89" s="1"/>
      <c r="B89" s="1"/>
      <c r="C89" s="1"/>
      <c r="D89" s="1"/>
      <c r="E89" s="1"/>
      <c r="F89" s="1"/>
    </row>
    <row r="90" spans="1:6" x14ac:dyDescent="0.25">
      <c r="A90" s="1"/>
      <c r="B90" s="1"/>
      <c r="C90" s="1"/>
      <c r="D90" s="1"/>
      <c r="E90" s="1"/>
      <c r="F90" s="1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mergeCells count="3">
    <mergeCell ref="A1:D1"/>
    <mergeCell ref="A2:D2"/>
    <mergeCell ref="A3:D3"/>
  </mergeCells>
  <printOptions horizontalCentered="1"/>
  <pageMargins left="0.7" right="0.7" top="0.75" bottom="0.75" header="0.3" footer="0.3"/>
  <pageSetup paperSize="9"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7"/>
  <sheetViews>
    <sheetView workbookViewId="0">
      <pane ySplit="8" topLeftCell="A117" activePane="bottomLeft" state="frozen"/>
      <selection pane="bottomLeft" activeCell="D133" sqref="D133"/>
    </sheetView>
  </sheetViews>
  <sheetFormatPr defaultColWidth="0" defaultRowHeight="15" x14ac:dyDescent="0.25"/>
  <cols>
    <col min="1" max="1" width="4.7109375" hidden="1" customWidth="1"/>
    <col min="2" max="2" width="5.7109375" customWidth="1"/>
    <col min="3" max="3" width="12.7109375" customWidth="1"/>
    <col min="4" max="4" width="44.7109375" customWidth="1"/>
    <col min="5" max="5" width="5.7109375" customWidth="1"/>
    <col min="6" max="8" width="9.7109375" customWidth="1"/>
    <col min="9" max="9" width="10.7109375" customWidth="1"/>
    <col min="10" max="15" width="0" hidden="1" customWidth="1"/>
    <col min="16" max="16" width="9.7109375" customWidth="1"/>
    <col min="17" max="18" width="0" hidden="1" customWidth="1"/>
    <col min="19" max="19" width="7.7109375" customWidth="1"/>
    <col min="20" max="21" width="0" hidden="1" customWidth="1"/>
    <col min="22" max="22" width="7.7109375" customWidth="1"/>
    <col min="23" max="26" width="0" hidden="1" customWidth="1"/>
    <col min="27" max="27" width="9.140625" customWidth="1"/>
    <col min="28" max="16384" width="9.140625" hidden="1"/>
  </cols>
  <sheetData>
    <row r="1" spans="1:26" ht="20.100000000000001" customHeight="1" x14ac:dyDescent="0.25">
      <c r="A1" s="156"/>
      <c r="B1" s="204" t="s">
        <v>22</v>
      </c>
      <c r="C1" s="205"/>
      <c r="D1" s="205"/>
      <c r="E1" s="205"/>
      <c r="F1" s="205"/>
      <c r="G1" s="205"/>
      <c r="H1" s="206"/>
      <c r="I1" s="157" t="s">
        <v>94</v>
      </c>
      <c r="J1" s="156"/>
      <c r="K1" s="3"/>
      <c r="L1" s="3"/>
      <c r="M1" s="3"/>
      <c r="N1" s="3"/>
      <c r="O1" s="3"/>
      <c r="P1" s="5" t="s">
        <v>95</v>
      </c>
      <c r="Q1" s="1"/>
      <c r="R1" s="1"/>
      <c r="S1" s="3"/>
      <c r="V1" s="3"/>
      <c r="W1">
        <v>30.126000000000001</v>
      </c>
    </row>
    <row r="2" spans="1:26" ht="20.100000000000001" customHeight="1" x14ac:dyDescent="0.25">
      <c r="A2" s="156"/>
      <c r="B2" s="204" t="s">
        <v>23</v>
      </c>
      <c r="C2" s="205"/>
      <c r="D2" s="205"/>
      <c r="E2" s="205"/>
      <c r="F2" s="205"/>
      <c r="G2" s="205"/>
      <c r="H2" s="206"/>
      <c r="I2" s="157" t="s">
        <v>17</v>
      </c>
      <c r="J2" s="156"/>
      <c r="K2" s="3"/>
      <c r="L2" s="3"/>
      <c r="M2" s="3"/>
      <c r="N2" s="3"/>
      <c r="O2" s="3"/>
      <c r="P2" s="5"/>
      <c r="Q2" s="1"/>
      <c r="R2" s="1"/>
      <c r="S2" s="3"/>
      <c r="V2" s="3"/>
    </row>
    <row r="3" spans="1:26" ht="20.100000000000001" customHeight="1" x14ac:dyDescent="0.25">
      <c r="A3" s="156"/>
      <c r="B3" s="204" t="s">
        <v>24</v>
      </c>
      <c r="C3" s="205"/>
      <c r="D3" s="205"/>
      <c r="E3" s="205"/>
      <c r="F3" s="205"/>
      <c r="G3" s="205"/>
      <c r="H3" s="206"/>
      <c r="I3" s="157" t="s">
        <v>96</v>
      </c>
      <c r="J3" s="156"/>
      <c r="K3" s="3"/>
      <c r="L3" s="3"/>
      <c r="M3" s="3"/>
      <c r="N3" s="3"/>
      <c r="O3" s="3"/>
      <c r="P3" s="5" t="s">
        <v>21</v>
      </c>
      <c r="Q3" s="1"/>
      <c r="R3" s="1"/>
      <c r="S3" s="3"/>
      <c r="V3" s="3"/>
    </row>
    <row r="4" spans="1:26" x14ac:dyDescent="0.25">
      <c r="A4" s="3"/>
      <c r="B4" s="5" t="s">
        <v>97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"/>
      <c r="R4" s="1"/>
      <c r="S4" s="3"/>
      <c r="V4" s="3"/>
    </row>
    <row r="5" spans="1:26" x14ac:dyDescent="0.25">
      <c r="A5" s="3"/>
      <c r="B5" s="5" t="s">
        <v>16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1"/>
      <c r="R5" s="1"/>
      <c r="S5" s="3"/>
      <c r="V5" s="3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1"/>
      <c r="R6" s="1"/>
      <c r="S6" s="3"/>
      <c r="V6" s="3"/>
    </row>
    <row r="7" spans="1:26" x14ac:dyDescent="0.25">
      <c r="A7" s="12"/>
      <c r="B7" s="13" t="s">
        <v>66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"/>
      <c r="R7" s="1"/>
      <c r="S7" s="12"/>
      <c r="V7" s="12"/>
    </row>
    <row r="8" spans="1:26" ht="15.75" x14ac:dyDescent="0.25">
      <c r="A8" s="159" t="s">
        <v>84</v>
      </c>
      <c r="B8" s="159" t="s">
        <v>85</v>
      </c>
      <c r="C8" s="159" t="s">
        <v>86</v>
      </c>
      <c r="D8" s="159" t="s">
        <v>87</v>
      </c>
      <c r="E8" s="159" t="s">
        <v>88</v>
      </c>
      <c r="F8" s="159" t="s">
        <v>89</v>
      </c>
      <c r="G8" s="159" t="s">
        <v>55</v>
      </c>
      <c r="H8" s="159" t="s">
        <v>56</v>
      </c>
      <c r="I8" s="159" t="s">
        <v>90</v>
      </c>
      <c r="J8" s="159"/>
      <c r="K8" s="159"/>
      <c r="L8" s="159"/>
      <c r="M8" s="159"/>
      <c r="N8" s="159"/>
      <c r="O8" s="159"/>
      <c r="P8" s="159" t="s">
        <v>91</v>
      </c>
      <c r="Q8" s="153"/>
      <c r="R8" s="153"/>
      <c r="S8" s="159" t="s">
        <v>92</v>
      </c>
      <c r="T8" s="155"/>
      <c r="U8" s="155"/>
      <c r="V8" s="159" t="s">
        <v>93</v>
      </c>
      <c r="W8" s="154"/>
      <c r="X8" s="154"/>
      <c r="Y8" s="154"/>
      <c r="Z8" s="154"/>
    </row>
    <row r="9" spans="1:26" x14ac:dyDescent="0.25">
      <c r="A9" s="142"/>
      <c r="B9" s="142"/>
      <c r="C9" s="160"/>
      <c r="D9" s="146" t="s">
        <v>67</v>
      </c>
      <c r="E9" s="142"/>
      <c r="F9" s="161"/>
      <c r="G9" s="143"/>
      <c r="H9" s="143"/>
      <c r="I9" s="143"/>
      <c r="J9" s="142"/>
      <c r="K9" s="142"/>
      <c r="L9" s="142"/>
      <c r="M9" s="142"/>
      <c r="N9" s="142"/>
      <c r="O9" s="142"/>
      <c r="P9" s="142"/>
      <c r="Q9" s="148"/>
      <c r="R9" s="148"/>
      <c r="S9" s="142"/>
      <c r="T9" s="145"/>
      <c r="U9" s="145"/>
      <c r="V9" s="142"/>
      <c r="W9" s="145"/>
      <c r="X9" s="145"/>
      <c r="Y9" s="145"/>
      <c r="Z9" s="145"/>
    </row>
    <row r="10" spans="1:26" x14ac:dyDescent="0.25">
      <c r="A10" s="148"/>
      <c r="B10" s="148"/>
      <c r="C10" s="148"/>
      <c r="D10" s="148" t="s">
        <v>68</v>
      </c>
      <c r="E10" s="148"/>
      <c r="F10" s="162"/>
      <c r="G10" s="149"/>
      <c r="H10" s="149"/>
      <c r="I10" s="149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5"/>
      <c r="U10" s="145"/>
      <c r="V10" s="148"/>
      <c r="W10" s="145"/>
      <c r="X10" s="145"/>
      <c r="Y10" s="145"/>
      <c r="Z10" s="145"/>
    </row>
    <row r="11" spans="1:26" ht="24.95" customHeight="1" x14ac:dyDescent="0.25">
      <c r="A11" s="166"/>
      <c r="B11" s="163" t="s">
        <v>98</v>
      </c>
      <c r="C11" s="167" t="s">
        <v>99</v>
      </c>
      <c r="D11" s="163" t="s">
        <v>100</v>
      </c>
      <c r="E11" s="163" t="s">
        <v>101</v>
      </c>
      <c r="F11" s="164">
        <v>3.1</v>
      </c>
      <c r="G11" s="165">
        <v>0</v>
      </c>
      <c r="H11" s="165">
        <v>0</v>
      </c>
      <c r="I11" s="165">
        <f>ROUND(F11*(G11+H11),2)</f>
        <v>0</v>
      </c>
      <c r="J11" s="163">
        <f>ROUND(F11*(N11),2)</f>
        <v>0</v>
      </c>
      <c r="K11" s="1">
        <f>ROUND(F11*(O11),2)</f>
        <v>0</v>
      </c>
      <c r="L11" s="1">
        <f>ROUND(F11*(G11),2)</f>
        <v>0</v>
      </c>
      <c r="M11" s="1">
        <f>ROUND(F11*(H11),2)</f>
        <v>0</v>
      </c>
      <c r="N11" s="1">
        <v>0</v>
      </c>
      <c r="O11" s="1"/>
      <c r="P11" s="162">
        <v>7.2399999999999999E-3</v>
      </c>
      <c r="Q11" s="158"/>
      <c r="R11" s="158">
        <v>7.2399999999999999E-3</v>
      </c>
      <c r="S11" s="148">
        <f>ROUND(F11*(P11),3)</f>
        <v>2.1999999999999999E-2</v>
      </c>
      <c r="V11" s="162"/>
      <c r="Z11">
        <v>0</v>
      </c>
    </row>
    <row r="12" spans="1:26" ht="24.95" customHeight="1" x14ac:dyDescent="0.25">
      <c r="A12" s="166"/>
      <c r="B12" s="163" t="s">
        <v>98</v>
      </c>
      <c r="C12" s="167" t="s">
        <v>102</v>
      </c>
      <c r="D12" s="163" t="s">
        <v>338</v>
      </c>
      <c r="E12" s="163" t="s">
        <v>103</v>
      </c>
      <c r="F12" s="164">
        <v>1.2342000000000002</v>
      </c>
      <c r="G12" s="165">
        <v>0</v>
      </c>
      <c r="H12" s="165">
        <v>0</v>
      </c>
      <c r="I12" s="165">
        <f>ROUND(F12*(G12+H12),2)</f>
        <v>0</v>
      </c>
      <c r="J12" s="163">
        <f>ROUND(F12*(N12),2)</f>
        <v>0</v>
      </c>
      <c r="K12" s="1">
        <f>ROUND(F12*(O12),2)</f>
        <v>0</v>
      </c>
      <c r="L12" s="1">
        <f>ROUND(F12*(G12),2)</f>
        <v>0</v>
      </c>
      <c r="M12" s="1">
        <f>ROUND(F12*(H12),2)</f>
        <v>0</v>
      </c>
      <c r="N12" s="1">
        <v>0</v>
      </c>
      <c r="O12" s="1"/>
      <c r="P12" s="162">
        <v>0.76748000000000005</v>
      </c>
      <c r="Q12" s="158"/>
      <c r="R12" s="158">
        <v>0.76748000000000005</v>
      </c>
      <c r="S12" s="148">
        <f>ROUND(F12*(P12),3)</f>
        <v>0.94699999999999995</v>
      </c>
      <c r="V12" s="162"/>
      <c r="Z12">
        <v>0</v>
      </c>
    </row>
    <row r="13" spans="1:26" ht="24.95" customHeight="1" x14ac:dyDescent="0.25">
      <c r="A13" s="166"/>
      <c r="B13" s="163" t="s">
        <v>98</v>
      </c>
      <c r="C13" s="167" t="s">
        <v>104</v>
      </c>
      <c r="D13" s="163" t="s">
        <v>105</v>
      </c>
      <c r="E13" s="163" t="s">
        <v>101</v>
      </c>
      <c r="F13" s="164">
        <v>71.5</v>
      </c>
      <c r="G13" s="165">
        <v>0</v>
      </c>
      <c r="H13" s="165">
        <v>0</v>
      </c>
      <c r="I13" s="165">
        <f>ROUND(F13*(G13+H13),2)</f>
        <v>0</v>
      </c>
      <c r="J13" s="163">
        <f>ROUND(F13*(N13),2)</f>
        <v>0</v>
      </c>
      <c r="K13" s="1">
        <f>ROUND(F13*(O13),2)</f>
        <v>0</v>
      </c>
      <c r="L13" s="1">
        <f>ROUND(F13*(G13),2)</f>
        <v>0</v>
      </c>
      <c r="M13" s="1">
        <f>ROUND(F13*(H13),2)</f>
        <v>0</v>
      </c>
      <c r="N13" s="1">
        <v>0</v>
      </c>
      <c r="O13" s="1"/>
      <c r="P13" s="158"/>
      <c r="Q13" s="158"/>
      <c r="R13" s="158"/>
      <c r="S13" s="148"/>
      <c r="V13" s="162"/>
      <c r="Z13">
        <v>0</v>
      </c>
    </row>
    <row r="14" spans="1:26" x14ac:dyDescent="0.25">
      <c r="A14" s="148"/>
      <c r="B14" s="148"/>
      <c r="C14" s="148"/>
      <c r="D14" s="148" t="s">
        <v>68</v>
      </c>
      <c r="E14" s="148"/>
      <c r="F14" s="162"/>
      <c r="G14" s="151">
        <f>ROUND((SUM(L10:L13))/1,2)</f>
        <v>0</v>
      </c>
      <c r="H14" s="151">
        <f>ROUND((SUM(M10:M13))/1,2)</f>
        <v>0</v>
      </c>
      <c r="I14" s="151">
        <f>ROUND((SUM(I10:I13))/1,2)</f>
        <v>0</v>
      </c>
      <c r="J14" s="148"/>
      <c r="K14" s="148"/>
      <c r="L14" s="148">
        <f>ROUND((SUM(L10:L13))/1,2)</f>
        <v>0</v>
      </c>
      <c r="M14" s="148">
        <f>ROUND((SUM(M10:M13))/1,2)</f>
        <v>0</v>
      </c>
      <c r="N14" s="148"/>
      <c r="O14" s="148"/>
      <c r="P14" s="168"/>
      <c r="Q14" s="148"/>
      <c r="R14" s="148"/>
      <c r="S14" s="168">
        <f>ROUND((SUM(S10:S13))/1,2)</f>
        <v>0.97</v>
      </c>
      <c r="T14" s="145"/>
      <c r="U14" s="145"/>
      <c r="V14" s="2">
        <f>ROUND((SUM(V10:V13))/1,2)</f>
        <v>0</v>
      </c>
      <c r="W14" s="145"/>
      <c r="X14" s="145"/>
      <c r="Y14" s="145"/>
      <c r="Z14" s="145"/>
    </row>
    <row r="15" spans="1:26" x14ac:dyDescent="0.25">
      <c r="A15" s="1"/>
      <c r="B15" s="1"/>
      <c r="C15" s="1"/>
      <c r="D15" s="1"/>
      <c r="E15" s="1"/>
      <c r="F15" s="158"/>
      <c r="G15" s="141"/>
      <c r="H15" s="141"/>
      <c r="I15" s="141"/>
      <c r="J15" s="1"/>
      <c r="K15" s="1"/>
      <c r="L15" s="1"/>
      <c r="M15" s="1"/>
      <c r="N15" s="1"/>
      <c r="O15" s="1"/>
      <c r="P15" s="1"/>
      <c r="Q15" s="1"/>
      <c r="R15" s="1"/>
      <c r="S15" s="1"/>
      <c r="V15" s="1"/>
    </row>
    <row r="16" spans="1:26" x14ac:dyDescent="0.25">
      <c r="A16" s="148"/>
      <c r="B16" s="148"/>
      <c r="C16" s="148"/>
      <c r="D16" s="148" t="s">
        <v>69</v>
      </c>
      <c r="E16" s="148"/>
      <c r="F16" s="162"/>
      <c r="G16" s="149"/>
      <c r="H16" s="149"/>
      <c r="I16" s="149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5"/>
      <c r="U16" s="145"/>
      <c r="V16" s="148"/>
      <c r="W16" s="145"/>
      <c r="X16" s="145"/>
      <c r="Y16" s="145"/>
      <c r="Z16" s="145"/>
    </row>
    <row r="17" spans="1:26" ht="24.95" customHeight="1" x14ac:dyDescent="0.25">
      <c r="A17" s="166"/>
      <c r="B17" s="163" t="s">
        <v>98</v>
      </c>
      <c r="C17" s="167" t="s">
        <v>106</v>
      </c>
      <c r="D17" s="163" t="s">
        <v>107</v>
      </c>
      <c r="E17" s="163" t="s">
        <v>108</v>
      </c>
      <c r="F17" s="164">
        <v>0.12075</v>
      </c>
      <c r="G17" s="165">
        <v>0</v>
      </c>
      <c r="H17" s="165">
        <v>0</v>
      </c>
      <c r="I17" s="165">
        <f>ROUND(F17*(G17+H17),2)</f>
        <v>0</v>
      </c>
      <c r="J17" s="163">
        <f>ROUND(F17*(N17),2)</f>
        <v>0</v>
      </c>
      <c r="K17" s="1">
        <f>ROUND(F17*(O17),2)</f>
        <v>0</v>
      </c>
      <c r="L17" s="1">
        <f>ROUND(F17*(G17),2)</f>
        <v>0</v>
      </c>
      <c r="M17" s="1">
        <f>ROUND(F17*(H17),2)</f>
        <v>0</v>
      </c>
      <c r="N17" s="1">
        <v>0</v>
      </c>
      <c r="O17" s="1"/>
      <c r="P17" s="162">
        <v>1.721E-2</v>
      </c>
      <c r="Q17" s="158"/>
      <c r="R17" s="158">
        <v>1.721E-2</v>
      </c>
      <c r="S17" s="148">
        <f>ROUND(F17*(P17),3)</f>
        <v>2E-3</v>
      </c>
      <c r="V17" s="162"/>
      <c r="Z17">
        <v>0</v>
      </c>
    </row>
    <row r="18" spans="1:26" ht="24.95" customHeight="1" x14ac:dyDescent="0.25">
      <c r="A18" s="166"/>
      <c r="B18" s="163" t="s">
        <v>109</v>
      </c>
      <c r="C18" s="167" t="s">
        <v>110</v>
      </c>
      <c r="D18" s="163" t="s">
        <v>111</v>
      </c>
      <c r="E18" s="163" t="s">
        <v>112</v>
      </c>
      <c r="F18" s="164">
        <v>6.2</v>
      </c>
      <c r="G18" s="165">
        <v>0</v>
      </c>
      <c r="H18" s="165">
        <v>0</v>
      </c>
      <c r="I18" s="165">
        <f>ROUND(F18*(G18+H18),2)</f>
        <v>0</v>
      </c>
      <c r="J18" s="163">
        <f>ROUND(F18*(N18),2)</f>
        <v>0</v>
      </c>
      <c r="K18" s="1">
        <f>ROUND(F18*(O18),2)</f>
        <v>0</v>
      </c>
      <c r="L18" s="1">
        <f>ROUND(F18*(G18),2)</f>
        <v>0</v>
      </c>
      <c r="M18" s="1">
        <f>ROUND(F18*(H18),2)</f>
        <v>0</v>
      </c>
      <c r="N18" s="1">
        <v>0</v>
      </c>
      <c r="O18" s="1"/>
      <c r="P18" s="162">
        <v>3.9719999999999998E-2</v>
      </c>
      <c r="Q18" s="158"/>
      <c r="R18" s="158">
        <v>3.9719999999999998E-2</v>
      </c>
      <c r="S18" s="148">
        <f>ROUND(F18*(P18),3)</f>
        <v>0.246</v>
      </c>
      <c r="V18" s="162"/>
      <c r="Z18">
        <v>0</v>
      </c>
    </row>
    <row r="19" spans="1:26" ht="24.95" customHeight="1" x14ac:dyDescent="0.25">
      <c r="A19" s="166"/>
      <c r="B19" s="163" t="s">
        <v>113</v>
      </c>
      <c r="C19" s="167" t="s">
        <v>114</v>
      </c>
      <c r="D19" s="163" t="s">
        <v>115</v>
      </c>
      <c r="E19" s="163" t="s">
        <v>108</v>
      </c>
      <c r="F19" s="164">
        <v>0.12075</v>
      </c>
      <c r="G19" s="165">
        <v>0</v>
      </c>
      <c r="H19" s="165">
        <v>0</v>
      </c>
      <c r="I19" s="165">
        <f>ROUND(F19*(G19+H19),2)</f>
        <v>0</v>
      </c>
      <c r="J19" s="163">
        <f>ROUND(F19*(N19),2)</f>
        <v>0</v>
      </c>
      <c r="K19" s="1">
        <f>ROUND(F19*(O19),2)</f>
        <v>0</v>
      </c>
      <c r="L19" s="1">
        <f>ROUND(F19*(G19),2)</f>
        <v>0</v>
      </c>
      <c r="M19" s="1">
        <f>ROUND(F19*(H19),2)</f>
        <v>0</v>
      </c>
      <c r="N19" s="1">
        <v>0</v>
      </c>
      <c r="O19" s="1"/>
      <c r="P19" s="162">
        <v>1</v>
      </c>
      <c r="Q19" s="158"/>
      <c r="R19" s="158">
        <v>1</v>
      </c>
      <c r="S19" s="148">
        <f>ROUND(F19*(P19),3)</f>
        <v>0.121</v>
      </c>
      <c r="V19" s="162"/>
      <c r="Z19">
        <v>0</v>
      </c>
    </row>
    <row r="20" spans="1:26" x14ac:dyDescent="0.25">
      <c r="A20" s="148"/>
      <c r="B20" s="148"/>
      <c r="C20" s="148"/>
      <c r="D20" s="148" t="s">
        <v>69</v>
      </c>
      <c r="E20" s="148"/>
      <c r="F20" s="162"/>
      <c r="G20" s="151">
        <f>ROUND((SUM(L16:L19))/1,2)</f>
        <v>0</v>
      </c>
      <c r="H20" s="151">
        <f>ROUND((SUM(M16:M19))/1,2)</f>
        <v>0</v>
      </c>
      <c r="I20" s="151">
        <f>ROUND((SUM(I16:I19))/1,2)</f>
        <v>0</v>
      </c>
      <c r="J20" s="148"/>
      <c r="K20" s="148"/>
      <c r="L20" s="148">
        <f>ROUND((SUM(L16:L19))/1,2)</f>
        <v>0</v>
      </c>
      <c r="M20" s="148">
        <f>ROUND((SUM(M16:M19))/1,2)</f>
        <v>0</v>
      </c>
      <c r="N20" s="148"/>
      <c r="O20" s="148"/>
      <c r="P20" s="168"/>
      <c r="Q20" s="148"/>
      <c r="R20" s="148"/>
      <c r="S20" s="168">
        <f>ROUND((SUM(S16:S19))/1,2)</f>
        <v>0.37</v>
      </c>
      <c r="T20" s="145"/>
      <c r="U20" s="145"/>
      <c r="V20" s="2">
        <f>ROUND((SUM(V16:V19))/1,2)</f>
        <v>0</v>
      </c>
      <c r="W20" s="145"/>
      <c r="X20" s="145"/>
      <c r="Y20" s="145"/>
      <c r="Z20" s="145"/>
    </row>
    <row r="21" spans="1:26" x14ac:dyDescent="0.25">
      <c r="A21" s="1"/>
      <c r="B21" s="1"/>
      <c r="C21" s="1"/>
      <c r="D21" s="1"/>
      <c r="E21" s="1"/>
      <c r="F21" s="158"/>
      <c r="G21" s="141"/>
      <c r="H21" s="141"/>
      <c r="I21" s="141"/>
      <c r="J21" s="1"/>
      <c r="K21" s="1"/>
      <c r="L21" s="1"/>
      <c r="M21" s="1"/>
      <c r="N21" s="1"/>
      <c r="O21" s="1"/>
      <c r="P21" s="1"/>
      <c r="Q21" s="1"/>
      <c r="R21" s="1"/>
      <c r="S21" s="1"/>
      <c r="V21" s="1"/>
    </row>
    <row r="22" spans="1:26" x14ac:dyDescent="0.25">
      <c r="A22" s="148"/>
      <c r="B22" s="148"/>
      <c r="C22" s="148"/>
      <c r="D22" s="148" t="s">
        <v>70</v>
      </c>
      <c r="E22" s="148"/>
      <c r="F22" s="162"/>
      <c r="G22" s="149"/>
      <c r="H22" s="149"/>
      <c r="I22" s="149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5"/>
      <c r="U22" s="145"/>
      <c r="V22" s="148"/>
      <c r="W22" s="145"/>
      <c r="X22" s="145"/>
      <c r="Y22" s="145"/>
      <c r="Z22" s="145"/>
    </row>
    <row r="23" spans="1:26" ht="24.95" customHeight="1" x14ac:dyDescent="0.25">
      <c r="A23" s="166"/>
      <c r="B23" s="163" t="s">
        <v>98</v>
      </c>
      <c r="C23" s="167" t="s">
        <v>116</v>
      </c>
      <c r="D23" s="163" t="s">
        <v>117</v>
      </c>
      <c r="E23" s="163" t="s">
        <v>101</v>
      </c>
      <c r="F23" s="164">
        <v>10.725</v>
      </c>
      <c r="G23" s="165">
        <v>0</v>
      </c>
      <c r="H23" s="165">
        <v>0</v>
      </c>
      <c r="I23" s="165">
        <f t="shared" ref="I23:I31" si="0">ROUND(F23*(G23+H23),2)</f>
        <v>0</v>
      </c>
      <c r="J23" s="163">
        <f t="shared" ref="J23:J31" si="1">ROUND(F23*(N23),2)</f>
        <v>0</v>
      </c>
      <c r="K23" s="1">
        <f t="shared" ref="K23:K31" si="2">ROUND(F23*(O23),2)</f>
        <v>0</v>
      </c>
      <c r="L23" s="1">
        <f t="shared" ref="L23:L31" si="3">ROUND(F23*(G23),2)</f>
        <v>0</v>
      </c>
      <c r="M23" s="1">
        <f t="shared" ref="M23:M31" si="4">ROUND(F23*(H23),2)</f>
        <v>0</v>
      </c>
      <c r="N23" s="1">
        <v>0</v>
      </c>
      <c r="O23" s="1"/>
      <c r="P23" s="158"/>
      <c r="Q23" s="158"/>
      <c r="R23" s="158"/>
      <c r="S23" s="148"/>
      <c r="V23" s="162"/>
      <c r="Z23">
        <v>0</v>
      </c>
    </row>
    <row r="24" spans="1:26" ht="35.1" customHeight="1" x14ac:dyDescent="0.25">
      <c r="A24" s="166"/>
      <c r="B24" s="163" t="s">
        <v>109</v>
      </c>
      <c r="C24" s="167" t="s">
        <v>118</v>
      </c>
      <c r="D24" s="163" t="s">
        <v>119</v>
      </c>
      <c r="E24" s="163" t="s">
        <v>101</v>
      </c>
      <c r="F24" s="164">
        <v>48.1</v>
      </c>
      <c r="G24" s="165">
        <v>0</v>
      </c>
      <c r="H24" s="165">
        <v>0</v>
      </c>
      <c r="I24" s="165">
        <f t="shared" si="0"/>
        <v>0</v>
      </c>
      <c r="J24" s="163">
        <f t="shared" si="1"/>
        <v>0</v>
      </c>
      <c r="K24" s="1">
        <f t="shared" si="2"/>
        <v>0</v>
      </c>
      <c r="L24" s="1">
        <f t="shared" si="3"/>
        <v>0</v>
      </c>
      <c r="M24" s="1">
        <f t="shared" si="4"/>
        <v>0</v>
      </c>
      <c r="N24" s="1">
        <v>0</v>
      </c>
      <c r="O24" s="1"/>
      <c r="P24" s="162">
        <v>4.1700000000000001E-3</v>
      </c>
      <c r="Q24" s="158"/>
      <c r="R24" s="158">
        <v>4.1700000000000001E-3</v>
      </c>
      <c r="S24" s="148">
        <f t="shared" ref="S24:S31" si="5">ROUND(F24*(P24),3)</f>
        <v>0.20100000000000001</v>
      </c>
      <c r="V24" s="162"/>
      <c r="Z24">
        <v>0</v>
      </c>
    </row>
    <row r="25" spans="1:26" ht="24.95" customHeight="1" x14ac:dyDescent="0.25">
      <c r="A25" s="166"/>
      <c r="B25" s="163" t="s">
        <v>98</v>
      </c>
      <c r="C25" s="167" t="s">
        <v>120</v>
      </c>
      <c r="D25" s="163" t="s">
        <v>121</v>
      </c>
      <c r="E25" s="163" t="s">
        <v>101</v>
      </c>
      <c r="F25" s="164">
        <v>129.054</v>
      </c>
      <c r="G25" s="165">
        <v>0</v>
      </c>
      <c r="H25" s="165">
        <v>0</v>
      </c>
      <c r="I25" s="165">
        <f t="shared" si="0"/>
        <v>0</v>
      </c>
      <c r="J25" s="163">
        <f t="shared" si="1"/>
        <v>0</v>
      </c>
      <c r="K25" s="1">
        <f t="shared" si="2"/>
        <v>0</v>
      </c>
      <c r="L25" s="1">
        <f t="shared" si="3"/>
        <v>0</v>
      </c>
      <c r="M25" s="1">
        <f t="shared" si="4"/>
        <v>0</v>
      </c>
      <c r="N25" s="1">
        <v>0</v>
      </c>
      <c r="O25" s="1"/>
      <c r="P25" s="162">
        <v>9.9520000000000008E-3</v>
      </c>
      <c r="Q25" s="158"/>
      <c r="R25" s="158">
        <v>9.9520000000000008E-3</v>
      </c>
      <c r="S25" s="148">
        <f t="shared" si="5"/>
        <v>1.284</v>
      </c>
      <c r="V25" s="162"/>
      <c r="Z25">
        <v>0</v>
      </c>
    </row>
    <row r="26" spans="1:26" ht="24.95" customHeight="1" x14ac:dyDescent="0.25">
      <c r="A26" s="166"/>
      <c r="B26" s="163" t="s">
        <v>98</v>
      </c>
      <c r="C26" s="167" t="s">
        <v>122</v>
      </c>
      <c r="D26" s="163" t="s">
        <v>123</v>
      </c>
      <c r="E26" s="163" t="s">
        <v>101</v>
      </c>
      <c r="F26" s="164">
        <v>71.5</v>
      </c>
      <c r="G26" s="165">
        <v>0</v>
      </c>
      <c r="H26" s="165">
        <v>0</v>
      </c>
      <c r="I26" s="165">
        <f t="shared" si="0"/>
        <v>0</v>
      </c>
      <c r="J26" s="163">
        <f t="shared" si="1"/>
        <v>0</v>
      </c>
      <c r="K26" s="1">
        <f t="shared" si="2"/>
        <v>0</v>
      </c>
      <c r="L26" s="1">
        <f t="shared" si="3"/>
        <v>0</v>
      </c>
      <c r="M26" s="1">
        <f t="shared" si="4"/>
        <v>0</v>
      </c>
      <c r="N26" s="1">
        <v>0</v>
      </c>
      <c r="O26" s="1"/>
      <c r="P26" s="162">
        <v>0.10854</v>
      </c>
      <c r="Q26" s="158"/>
      <c r="R26" s="158">
        <v>0.10854</v>
      </c>
      <c r="S26" s="148">
        <f t="shared" si="5"/>
        <v>7.7610000000000001</v>
      </c>
      <c r="V26" s="162"/>
      <c r="Z26">
        <v>0</v>
      </c>
    </row>
    <row r="27" spans="1:26" ht="35.1" customHeight="1" x14ac:dyDescent="0.25">
      <c r="A27" s="166"/>
      <c r="B27" s="163" t="s">
        <v>98</v>
      </c>
      <c r="C27" s="167" t="s">
        <v>124</v>
      </c>
      <c r="D27" s="163" t="s">
        <v>125</v>
      </c>
      <c r="E27" s="163" t="s">
        <v>101</v>
      </c>
      <c r="F27" s="164">
        <v>116.28250000000001</v>
      </c>
      <c r="G27" s="165">
        <v>0</v>
      </c>
      <c r="H27" s="165">
        <v>0</v>
      </c>
      <c r="I27" s="165">
        <f t="shared" si="0"/>
        <v>0</v>
      </c>
      <c r="J27" s="163">
        <f t="shared" si="1"/>
        <v>0</v>
      </c>
      <c r="K27" s="1">
        <f t="shared" si="2"/>
        <v>0</v>
      </c>
      <c r="L27" s="1">
        <f t="shared" si="3"/>
        <v>0</v>
      </c>
      <c r="M27" s="1">
        <f t="shared" si="4"/>
        <v>0</v>
      </c>
      <c r="N27" s="1">
        <v>0</v>
      </c>
      <c r="O27" s="1"/>
      <c r="P27" s="162">
        <v>9.2399999999999999E-3</v>
      </c>
      <c r="Q27" s="158"/>
      <c r="R27" s="158">
        <v>9.2399999999999999E-3</v>
      </c>
      <c r="S27" s="148">
        <f t="shared" si="5"/>
        <v>1.0740000000000001</v>
      </c>
      <c r="V27" s="162"/>
      <c r="Z27">
        <v>0</v>
      </c>
    </row>
    <row r="28" spans="1:26" ht="24.95" customHeight="1" x14ac:dyDescent="0.25">
      <c r="A28" s="166"/>
      <c r="B28" s="163" t="s">
        <v>98</v>
      </c>
      <c r="C28" s="167" t="s">
        <v>126</v>
      </c>
      <c r="D28" s="163" t="s">
        <v>339</v>
      </c>
      <c r="E28" s="163" t="s">
        <v>101</v>
      </c>
      <c r="F28" s="164">
        <v>18.4725</v>
      </c>
      <c r="G28" s="165">
        <v>0</v>
      </c>
      <c r="H28" s="165">
        <v>0</v>
      </c>
      <c r="I28" s="165">
        <f t="shared" si="0"/>
        <v>0</v>
      </c>
      <c r="J28" s="163">
        <f t="shared" si="1"/>
        <v>0</v>
      </c>
      <c r="K28" s="1">
        <f t="shared" si="2"/>
        <v>0</v>
      </c>
      <c r="L28" s="1">
        <f t="shared" si="3"/>
        <v>0</v>
      </c>
      <c r="M28" s="1">
        <f t="shared" si="4"/>
        <v>0</v>
      </c>
      <c r="N28" s="1">
        <v>0</v>
      </c>
      <c r="O28" s="1"/>
      <c r="P28" s="162">
        <v>1.0030000000000001E-2</v>
      </c>
      <c r="Q28" s="158"/>
      <c r="R28" s="158">
        <v>1.0030000000000001E-2</v>
      </c>
      <c r="S28" s="148">
        <f t="shared" si="5"/>
        <v>0.185</v>
      </c>
      <c r="V28" s="162"/>
      <c r="Z28">
        <v>0</v>
      </c>
    </row>
    <row r="29" spans="1:26" ht="24.95" customHeight="1" x14ac:dyDescent="0.25">
      <c r="A29" s="166"/>
      <c r="B29" s="163" t="s">
        <v>98</v>
      </c>
      <c r="C29" s="167" t="s">
        <v>127</v>
      </c>
      <c r="D29" s="163" t="s">
        <v>128</v>
      </c>
      <c r="E29" s="163" t="s">
        <v>101</v>
      </c>
      <c r="F29" s="164">
        <v>129.054</v>
      </c>
      <c r="G29" s="165">
        <v>0</v>
      </c>
      <c r="H29" s="165">
        <v>0</v>
      </c>
      <c r="I29" s="165">
        <f t="shared" si="0"/>
        <v>0</v>
      </c>
      <c r="J29" s="163">
        <f t="shared" si="1"/>
        <v>0</v>
      </c>
      <c r="K29" s="1">
        <f t="shared" si="2"/>
        <v>0</v>
      </c>
      <c r="L29" s="1">
        <f t="shared" si="3"/>
        <v>0</v>
      </c>
      <c r="M29" s="1">
        <f t="shared" si="4"/>
        <v>0</v>
      </c>
      <c r="N29" s="1">
        <v>0</v>
      </c>
      <c r="O29" s="1"/>
      <c r="P29" s="162">
        <v>2.8800000000000002E-3</v>
      </c>
      <c r="Q29" s="158"/>
      <c r="R29" s="158">
        <v>2.8800000000000002E-3</v>
      </c>
      <c r="S29" s="148">
        <f t="shared" si="5"/>
        <v>0.372</v>
      </c>
      <c r="V29" s="162"/>
      <c r="Z29">
        <v>0</v>
      </c>
    </row>
    <row r="30" spans="1:26" ht="24.95" customHeight="1" x14ac:dyDescent="0.25">
      <c r="A30" s="166"/>
      <c r="B30" s="163" t="s">
        <v>98</v>
      </c>
      <c r="C30" s="167" t="s">
        <v>129</v>
      </c>
      <c r="D30" s="163" t="s">
        <v>130</v>
      </c>
      <c r="E30" s="163" t="s">
        <v>101</v>
      </c>
      <c r="F30" s="164">
        <v>129.054</v>
      </c>
      <c r="G30" s="165">
        <v>0</v>
      </c>
      <c r="H30" s="165">
        <v>0</v>
      </c>
      <c r="I30" s="165">
        <f t="shared" si="0"/>
        <v>0</v>
      </c>
      <c r="J30" s="163">
        <f t="shared" si="1"/>
        <v>0</v>
      </c>
      <c r="K30" s="1">
        <f t="shared" si="2"/>
        <v>0</v>
      </c>
      <c r="L30" s="1">
        <f t="shared" si="3"/>
        <v>0</v>
      </c>
      <c r="M30" s="1">
        <f t="shared" si="4"/>
        <v>0</v>
      </c>
      <c r="N30" s="1">
        <v>0</v>
      </c>
      <c r="O30" s="1"/>
      <c r="P30" s="162">
        <v>4.0300000000000002E-2</v>
      </c>
      <c r="Q30" s="158"/>
      <c r="R30" s="158">
        <v>4.0300000000000002E-2</v>
      </c>
      <c r="S30" s="148">
        <f t="shared" si="5"/>
        <v>5.2009999999999996</v>
      </c>
      <c r="V30" s="162"/>
      <c r="Z30">
        <v>0</v>
      </c>
    </row>
    <row r="31" spans="1:26" ht="24.95" customHeight="1" x14ac:dyDescent="0.25">
      <c r="A31" s="166"/>
      <c r="B31" s="163" t="s">
        <v>98</v>
      </c>
      <c r="C31" s="167" t="s">
        <v>131</v>
      </c>
      <c r="D31" s="163" t="s">
        <v>132</v>
      </c>
      <c r="E31" s="163" t="s">
        <v>101</v>
      </c>
      <c r="F31" s="164">
        <v>9.06</v>
      </c>
      <c r="G31" s="165">
        <v>0</v>
      </c>
      <c r="H31" s="165">
        <v>0</v>
      </c>
      <c r="I31" s="165">
        <f t="shared" si="0"/>
        <v>0</v>
      </c>
      <c r="J31" s="163">
        <f t="shared" si="1"/>
        <v>0</v>
      </c>
      <c r="K31" s="1">
        <f t="shared" si="2"/>
        <v>0</v>
      </c>
      <c r="L31" s="1">
        <f t="shared" si="3"/>
        <v>0</v>
      </c>
      <c r="M31" s="1">
        <f t="shared" si="4"/>
        <v>0</v>
      </c>
      <c r="N31" s="1">
        <v>0</v>
      </c>
      <c r="O31" s="1"/>
      <c r="P31" s="162">
        <v>2.3199999999999998E-2</v>
      </c>
      <c r="Q31" s="158"/>
      <c r="R31" s="158">
        <v>2.3199999999999998E-2</v>
      </c>
      <c r="S31" s="148">
        <f t="shared" si="5"/>
        <v>0.21</v>
      </c>
      <c r="V31" s="162"/>
      <c r="Z31">
        <v>0</v>
      </c>
    </row>
    <row r="32" spans="1:26" x14ac:dyDescent="0.25">
      <c r="A32" s="148"/>
      <c r="B32" s="148"/>
      <c r="C32" s="148"/>
      <c r="D32" s="148" t="s">
        <v>70</v>
      </c>
      <c r="E32" s="148"/>
      <c r="F32" s="162"/>
      <c r="G32" s="151">
        <f>ROUND((SUM(L22:L31))/1,2)</f>
        <v>0</v>
      </c>
      <c r="H32" s="151">
        <f>ROUND((SUM(M22:M31))/1,2)</f>
        <v>0</v>
      </c>
      <c r="I32" s="151">
        <f>ROUND((SUM(I22:I31))/1,2)</f>
        <v>0</v>
      </c>
      <c r="J32" s="148"/>
      <c r="K32" s="148"/>
      <c r="L32" s="148">
        <f>ROUND((SUM(L22:L31))/1,2)</f>
        <v>0</v>
      </c>
      <c r="M32" s="148">
        <f>ROUND((SUM(M22:M31))/1,2)</f>
        <v>0</v>
      </c>
      <c r="N32" s="148"/>
      <c r="O32" s="148"/>
      <c r="P32" s="168"/>
      <c r="Q32" s="148"/>
      <c r="R32" s="148"/>
      <c r="S32" s="168">
        <f>ROUND((SUM(S22:S31))/1,2)</f>
        <v>16.29</v>
      </c>
      <c r="T32" s="145"/>
      <c r="U32" s="145"/>
      <c r="V32" s="2">
        <f>ROUND((SUM(V22:V31))/1,2)</f>
        <v>0</v>
      </c>
      <c r="W32" s="145"/>
      <c r="X32" s="145"/>
      <c r="Y32" s="145"/>
      <c r="Z32" s="145"/>
    </row>
    <row r="33" spans="1:26" x14ac:dyDescent="0.25">
      <c r="A33" s="1"/>
      <c r="B33" s="1"/>
      <c r="C33" s="1"/>
      <c r="D33" s="1"/>
      <c r="E33" s="1"/>
      <c r="F33" s="158"/>
      <c r="G33" s="141"/>
      <c r="H33" s="141"/>
      <c r="I33" s="141"/>
      <c r="J33" s="1"/>
      <c r="K33" s="1"/>
      <c r="L33" s="1"/>
      <c r="M33" s="1"/>
      <c r="N33" s="1"/>
      <c r="O33" s="1"/>
      <c r="P33" s="1"/>
      <c r="Q33" s="1"/>
      <c r="R33" s="1"/>
      <c r="S33" s="1"/>
      <c r="V33" s="1"/>
    </row>
    <row r="34" spans="1:26" x14ac:dyDescent="0.25">
      <c r="A34" s="148"/>
      <c r="B34" s="148"/>
      <c r="C34" s="148"/>
      <c r="D34" s="148" t="s">
        <v>71</v>
      </c>
      <c r="E34" s="148"/>
      <c r="F34" s="162"/>
      <c r="G34" s="149"/>
      <c r="H34" s="149"/>
      <c r="I34" s="149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5"/>
      <c r="U34" s="145"/>
      <c r="V34" s="148"/>
      <c r="W34" s="145"/>
      <c r="X34" s="145"/>
      <c r="Y34" s="145"/>
      <c r="Z34" s="145"/>
    </row>
    <row r="35" spans="1:26" ht="24.95" customHeight="1" x14ac:dyDescent="0.25">
      <c r="A35" s="166"/>
      <c r="B35" s="163" t="s">
        <v>98</v>
      </c>
      <c r="C35" s="167" t="s">
        <v>133</v>
      </c>
      <c r="D35" s="163" t="s">
        <v>134</v>
      </c>
      <c r="E35" s="163" t="s">
        <v>101</v>
      </c>
      <c r="F35" s="164">
        <v>71.5</v>
      </c>
      <c r="G35" s="165">
        <v>0</v>
      </c>
      <c r="H35" s="165">
        <v>0</v>
      </c>
      <c r="I35" s="165">
        <f t="shared" ref="I35:I52" si="6">ROUND(F35*(G35+H35),2)</f>
        <v>0</v>
      </c>
      <c r="J35" s="163">
        <f t="shared" ref="J35:J52" si="7">ROUND(F35*(N35),2)</f>
        <v>0</v>
      </c>
      <c r="K35" s="1">
        <f t="shared" ref="K35:K52" si="8">ROUND(F35*(O35),2)</f>
        <v>0</v>
      </c>
      <c r="L35" s="1">
        <f t="shared" ref="L35:L52" si="9">ROUND(F35*(G35),2)</f>
        <v>0</v>
      </c>
      <c r="M35" s="1">
        <f t="shared" ref="M35:M52" si="10">ROUND(F35*(H35),2)</f>
        <v>0</v>
      </c>
      <c r="N35" s="1">
        <v>0</v>
      </c>
      <c r="O35" s="1"/>
      <c r="P35" s="162">
        <v>5.0000000000000002E-5</v>
      </c>
      <c r="Q35" s="158"/>
      <c r="R35" s="158">
        <v>5.0000000000000002E-5</v>
      </c>
      <c r="S35" s="148">
        <f>ROUND(F35*(P35),3)</f>
        <v>4.0000000000000001E-3</v>
      </c>
      <c r="V35" s="162"/>
      <c r="Z35">
        <v>0</v>
      </c>
    </row>
    <row r="36" spans="1:26" ht="24.95" customHeight="1" x14ac:dyDescent="0.25">
      <c r="A36" s="166"/>
      <c r="B36" s="163" t="s">
        <v>135</v>
      </c>
      <c r="C36" s="167" t="s">
        <v>136</v>
      </c>
      <c r="D36" s="163" t="s">
        <v>137</v>
      </c>
      <c r="E36" s="163" t="s">
        <v>101</v>
      </c>
      <c r="F36" s="164">
        <v>5.2337999999999996</v>
      </c>
      <c r="G36" s="165">
        <v>0</v>
      </c>
      <c r="H36" s="165">
        <v>0</v>
      </c>
      <c r="I36" s="165">
        <f t="shared" si="6"/>
        <v>0</v>
      </c>
      <c r="J36" s="163">
        <f t="shared" si="7"/>
        <v>0</v>
      </c>
      <c r="K36" s="1">
        <f t="shared" si="8"/>
        <v>0</v>
      </c>
      <c r="L36" s="1">
        <f t="shared" si="9"/>
        <v>0</v>
      </c>
      <c r="M36" s="1">
        <f t="shared" si="10"/>
        <v>0</v>
      </c>
      <c r="N36" s="1">
        <v>0</v>
      </c>
      <c r="O36" s="1"/>
      <c r="P36" s="162">
        <v>1.1460000000000001E-3</v>
      </c>
      <c r="Q36" s="158"/>
      <c r="R36" s="158">
        <v>1.1460000000000001E-3</v>
      </c>
      <c r="S36" s="148">
        <f>ROUND(F36*(P36),3)</f>
        <v>6.0000000000000001E-3</v>
      </c>
      <c r="V36" s="162">
        <f>ROUND(F36*(X36),3)</f>
        <v>0.42899999999999999</v>
      </c>
      <c r="X36">
        <v>8.2000000000000003E-2</v>
      </c>
      <c r="Z36">
        <v>0</v>
      </c>
    </row>
    <row r="37" spans="1:26" ht="24.95" customHeight="1" x14ac:dyDescent="0.25">
      <c r="A37" s="166"/>
      <c r="B37" s="163" t="s">
        <v>135</v>
      </c>
      <c r="C37" s="167" t="s">
        <v>138</v>
      </c>
      <c r="D37" s="163" t="s">
        <v>139</v>
      </c>
      <c r="E37" s="163" t="s">
        <v>108</v>
      </c>
      <c r="F37" s="164">
        <v>7.8538137000000008</v>
      </c>
      <c r="G37" s="165">
        <v>0</v>
      </c>
      <c r="H37" s="165">
        <v>0</v>
      </c>
      <c r="I37" s="165">
        <f t="shared" si="6"/>
        <v>0</v>
      </c>
      <c r="J37" s="163">
        <f t="shared" si="7"/>
        <v>0</v>
      </c>
      <c r="K37" s="1">
        <f t="shared" si="8"/>
        <v>0</v>
      </c>
      <c r="L37" s="1">
        <f t="shared" si="9"/>
        <v>0</v>
      </c>
      <c r="M37" s="1">
        <f t="shared" si="10"/>
        <v>0</v>
      </c>
      <c r="N37" s="1">
        <v>0</v>
      </c>
      <c r="O37" s="1"/>
      <c r="P37" s="158"/>
      <c r="Q37" s="158"/>
      <c r="R37" s="158"/>
      <c r="S37" s="148"/>
      <c r="V37" s="162"/>
      <c r="Z37">
        <v>0</v>
      </c>
    </row>
    <row r="38" spans="1:26" ht="24.95" customHeight="1" x14ac:dyDescent="0.25">
      <c r="A38" s="166"/>
      <c r="B38" s="163" t="s">
        <v>135</v>
      </c>
      <c r="C38" s="167" t="s">
        <v>140</v>
      </c>
      <c r="D38" s="163" t="s">
        <v>141</v>
      </c>
      <c r="E38" s="163" t="s">
        <v>108</v>
      </c>
      <c r="F38" s="164">
        <v>7.8540000000000001</v>
      </c>
      <c r="G38" s="165">
        <v>0</v>
      </c>
      <c r="H38" s="165">
        <v>0</v>
      </c>
      <c r="I38" s="165">
        <f t="shared" si="6"/>
        <v>0</v>
      </c>
      <c r="J38" s="163">
        <f t="shared" si="7"/>
        <v>0</v>
      </c>
      <c r="K38" s="1">
        <f t="shared" si="8"/>
        <v>0</v>
      </c>
      <c r="L38" s="1">
        <f t="shared" si="9"/>
        <v>0</v>
      </c>
      <c r="M38" s="1">
        <f t="shared" si="10"/>
        <v>0</v>
      </c>
      <c r="N38" s="1">
        <v>0</v>
      </c>
      <c r="O38" s="1"/>
      <c r="P38" s="158"/>
      <c r="Q38" s="158"/>
      <c r="R38" s="158"/>
      <c r="S38" s="148"/>
      <c r="V38" s="162"/>
      <c r="Z38">
        <v>0</v>
      </c>
    </row>
    <row r="39" spans="1:26" ht="24.95" customHeight="1" x14ac:dyDescent="0.25">
      <c r="A39" s="166"/>
      <c r="B39" s="163" t="s">
        <v>135</v>
      </c>
      <c r="C39" s="167" t="s">
        <v>142</v>
      </c>
      <c r="D39" s="163" t="s">
        <v>143</v>
      </c>
      <c r="E39" s="163" t="s">
        <v>101</v>
      </c>
      <c r="F39" s="164">
        <v>129.054</v>
      </c>
      <c r="G39" s="165">
        <v>0</v>
      </c>
      <c r="H39" s="165">
        <v>0</v>
      </c>
      <c r="I39" s="165">
        <f t="shared" si="6"/>
        <v>0</v>
      </c>
      <c r="J39" s="163">
        <f t="shared" si="7"/>
        <v>0</v>
      </c>
      <c r="K39" s="1">
        <f t="shared" si="8"/>
        <v>0</v>
      </c>
      <c r="L39" s="1">
        <f t="shared" si="9"/>
        <v>0</v>
      </c>
      <c r="M39" s="1">
        <f t="shared" si="10"/>
        <v>0</v>
      </c>
      <c r="N39" s="1">
        <v>0</v>
      </c>
      <c r="O39" s="1"/>
      <c r="P39" s="158"/>
      <c r="Q39" s="158"/>
      <c r="R39" s="158"/>
      <c r="S39" s="148"/>
      <c r="V39" s="162">
        <f>ROUND(F39*(X39),3)</f>
        <v>1.2909999999999999</v>
      </c>
      <c r="X39">
        <v>0.01</v>
      </c>
      <c r="Z39">
        <v>0</v>
      </c>
    </row>
    <row r="40" spans="1:26" ht="24.95" customHeight="1" x14ac:dyDescent="0.25">
      <c r="A40" s="166"/>
      <c r="B40" s="163" t="s">
        <v>144</v>
      </c>
      <c r="C40" s="167" t="s">
        <v>145</v>
      </c>
      <c r="D40" s="163" t="s">
        <v>146</v>
      </c>
      <c r="E40" s="163" t="s">
        <v>101</v>
      </c>
      <c r="F40" s="164">
        <v>71.5</v>
      </c>
      <c r="G40" s="165">
        <v>0</v>
      </c>
      <c r="H40" s="165">
        <v>0</v>
      </c>
      <c r="I40" s="165">
        <f t="shared" si="6"/>
        <v>0</v>
      </c>
      <c r="J40" s="163">
        <f t="shared" si="7"/>
        <v>0</v>
      </c>
      <c r="K40" s="1">
        <f t="shared" si="8"/>
        <v>0</v>
      </c>
      <c r="L40" s="1">
        <f t="shared" si="9"/>
        <v>0</v>
      </c>
      <c r="M40" s="1">
        <f t="shared" si="10"/>
        <v>0</v>
      </c>
      <c r="N40" s="1">
        <v>0</v>
      </c>
      <c r="O40" s="1"/>
      <c r="P40" s="162">
        <v>1.5300000000000001E-3</v>
      </c>
      <c r="Q40" s="158"/>
      <c r="R40" s="158">
        <v>1.5300000000000001E-3</v>
      </c>
      <c r="S40" s="148">
        <f>ROUND(F40*(P40),3)</f>
        <v>0.109</v>
      </c>
      <c r="V40" s="162"/>
      <c r="Z40">
        <v>0</v>
      </c>
    </row>
    <row r="41" spans="1:26" ht="24.95" customHeight="1" x14ac:dyDescent="0.25">
      <c r="A41" s="166"/>
      <c r="B41" s="163" t="s">
        <v>147</v>
      </c>
      <c r="C41" s="167" t="s">
        <v>148</v>
      </c>
      <c r="D41" s="163" t="s">
        <v>149</v>
      </c>
      <c r="E41" s="163" t="s">
        <v>150</v>
      </c>
      <c r="F41" s="164">
        <v>1</v>
      </c>
      <c r="G41" s="165">
        <v>0</v>
      </c>
      <c r="H41" s="165">
        <v>0</v>
      </c>
      <c r="I41" s="165">
        <f t="shared" si="6"/>
        <v>0</v>
      </c>
      <c r="J41" s="163">
        <f t="shared" si="7"/>
        <v>0</v>
      </c>
      <c r="K41" s="1">
        <f t="shared" si="8"/>
        <v>0</v>
      </c>
      <c r="L41" s="1">
        <f t="shared" si="9"/>
        <v>0</v>
      </c>
      <c r="M41" s="1">
        <f t="shared" si="10"/>
        <v>0</v>
      </c>
      <c r="N41" s="1">
        <v>0</v>
      </c>
      <c r="O41" s="1"/>
      <c r="P41" s="158"/>
      <c r="Q41" s="158"/>
      <c r="R41" s="158"/>
      <c r="S41" s="148"/>
      <c r="V41" s="162"/>
      <c r="Z41">
        <v>0</v>
      </c>
    </row>
    <row r="42" spans="1:26" ht="24.95" customHeight="1" x14ac:dyDescent="0.25">
      <c r="A42" s="166"/>
      <c r="B42" s="163" t="s">
        <v>151</v>
      </c>
      <c r="C42" s="167" t="s">
        <v>152</v>
      </c>
      <c r="D42" s="163" t="s">
        <v>153</v>
      </c>
      <c r="E42" s="163" t="s">
        <v>150</v>
      </c>
      <c r="F42" s="164">
        <v>1</v>
      </c>
      <c r="G42" s="165">
        <v>0</v>
      </c>
      <c r="H42" s="165">
        <v>0</v>
      </c>
      <c r="I42" s="165">
        <f t="shared" si="6"/>
        <v>0</v>
      </c>
      <c r="J42" s="163">
        <f t="shared" si="7"/>
        <v>0</v>
      </c>
      <c r="K42" s="1">
        <f t="shared" si="8"/>
        <v>0</v>
      </c>
      <c r="L42" s="1">
        <f t="shared" si="9"/>
        <v>0</v>
      </c>
      <c r="M42" s="1">
        <f t="shared" si="10"/>
        <v>0</v>
      </c>
      <c r="N42" s="1">
        <v>0</v>
      </c>
      <c r="O42" s="1"/>
      <c r="P42" s="158"/>
      <c r="Q42" s="158"/>
      <c r="R42" s="158"/>
      <c r="S42" s="148"/>
      <c r="V42" s="162"/>
      <c r="Z42">
        <v>0</v>
      </c>
    </row>
    <row r="43" spans="1:26" ht="24.95" customHeight="1" x14ac:dyDescent="0.25">
      <c r="A43" s="166"/>
      <c r="B43" s="163" t="s">
        <v>135</v>
      </c>
      <c r="C43" s="167" t="s">
        <v>154</v>
      </c>
      <c r="D43" s="163" t="s">
        <v>155</v>
      </c>
      <c r="E43" s="163" t="s">
        <v>150</v>
      </c>
      <c r="F43" s="164">
        <v>2</v>
      </c>
      <c r="G43" s="165">
        <v>0</v>
      </c>
      <c r="H43" s="165">
        <v>0</v>
      </c>
      <c r="I43" s="165">
        <f t="shared" si="6"/>
        <v>0</v>
      </c>
      <c r="J43" s="163">
        <f t="shared" si="7"/>
        <v>0</v>
      </c>
      <c r="K43" s="1">
        <f t="shared" si="8"/>
        <v>0</v>
      </c>
      <c r="L43" s="1">
        <f t="shared" si="9"/>
        <v>0</v>
      </c>
      <c r="M43" s="1">
        <f t="shared" si="10"/>
        <v>0</v>
      </c>
      <c r="N43" s="1">
        <v>0</v>
      </c>
      <c r="O43" s="1"/>
      <c r="P43" s="158"/>
      <c r="Q43" s="158"/>
      <c r="R43" s="158"/>
      <c r="S43" s="148"/>
      <c r="V43" s="162"/>
      <c r="Z43">
        <v>0</v>
      </c>
    </row>
    <row r="44" spans="1:26" ht="24.95" customHeight="1" x14ac:dyDescent="0.25">
      <c r="A44" s="166"/>
      <c r="B44" s="163" t="s">
        <v>135</v>
      </c>
      <c r="C44" s="167" t="s">
        <v>156</v>
      </c>
      <c r="D44" s="163" t="s">
        <v>157</v>
      </c>
      <c r="E44" s="163" t="s">
        <v>103</v>
      </c>
      <c r="F44" s="164">
        <v>2.6598000000000002</v>
      </c>
      <c r="G44" s="165">
        <v>0</v>
      </c>
      <c r="H44" s="165">
        <v>0</v>
      </c>
      <c r="I44" s="165">
        <f t="shared" si="6"/>
        <v>0</v>
      </c>
      <c r="J44" s="163">
        <f t="shared" si="7"/>
        <v>0</v>
      </c>
      <c r="K44" s="1">
        <f t="shared" si="8"/>
        <v>0</v>
      </c>
      <c r="L44" s="1">
        <f t="shared" si="9"/>
        <v>0</v>
      </c>
      <c r="M44" s="1">
        <f t="shared" si="10"/>
        <v>0</v>
      </c>
      <c r="N44" s="1">
        <v>0</v>
      </c>
      <c r="O44" s="1"/>
      <c r="P44" s="158"/>
      <c r="Q44" s="158"/>
      <c r="R44" s="158"/>
      <c r="S44" s="148"/>
      <c r="V44" s="162">
        <f>ROUND(F44*(X44),3)</f>
        <v>4.9870000000000001</v>
      </c>
      <c r="X44">
        <v>1.875</v>
      </c>
      <c r="Z44">
        <v>0</v>
      </c>
    </row>
    <row r="45" spans="1:26" ht="24.95" customHeight="1" x14ac:dyDescent="0.25">
      <c r="A45" s="166"/>
      <c r="B45" s="163" t="s">
        <v>135</v>
      </c>
      <c r="C45" s="167" t="s">
        <v>158</v>
      </c>
      <c r="D45" s="163" t="s">
        <v>159</v>
      </c>
      <c r="E45" s="163" t="s">
        <v>150</v>
      </c>
      <c r="F45" s="164">
        <v>2</v>
      </c>
      <c r="G45" s="165">
        <v>0</v>
      </c>
      <c r="H45" s="165">
        <v>0</v>
      </c>
      <c r="I45" s="165">
        <f t="shared" si="6"/>
        <v>0</v>
      </c>
      <c r="J45" s="163">
        <f t="shared" si="7"/>
        <v>0</v>
      </c>
      <c r="K45" s="1">
        <f t="shared" si="8"/>
        <v>0</v>
      </c>
      <c r="L45" s="1">
        <f t="shared" si="9"/>
        <v>0</v>
      </c>
      <c r="M45" s="1">
        <f t="shared" si="10"/>
        <v>0</v>
      </c>
      <c r="N45" s="1">
        <v>0</v>
      </c>
      <c r="O45" s="1"/>
      <c r="P45" s="158"/>
      <c r="Q45" s="158"/>
      <c r="R45" s="158"/>
      <c r="S45" s="148"/>
      <c r="V45" s="162"/>
      <c r="Z45">
        <v>0</v>
      </c>
    </row>
    <row r="46" spans="1:26" ht="24.95" customHeight="1" x14ac:dyDescent="0.25">
      <c r="A46" s="166"/>
      <c r="B46" s="163" t="s">
        <v>135</v>
      </c>
      <c r="C46" s="167" t="s">
        <v>160</v>
      </c>
      <c r="D46" s="163" t="s">
        <v>161</v>
      </c>
      <c r="E46" s="163" t="s">
        <v>101</v>
      </c>
      <c r="F46" s="164">
        <v>0.72</v>
      </c>
      <c r="G46" s="165">
        <v>0</v>
      </c>
      <c r="H46" s="165">
        <v>0</v>
      </c>
      <c r="I46" s="165">
        <f t="shared" si="6"/>
        <v>0</v>
      </c>
      <c r="J46" s="163">
        <f t="shared" si="7"/>
        <v>0</v>
      </c>
      <c r="K46" s="1">
        <f t="shared" si="8"/>
        <v>0</v>
      </c>
      <c r="L46" s="1">
        <f t="shared" si="9"/>
        <v>0</v>
      </c>
      <c r="M46" s="1">
        <f t="shared" si="10"/>
        <v>0</v>
      </c>
      <c r="N46" s="1">
        <v>0</v>
      </c>
      <c r="O46" s="1"/>
      <c r="P46" s="158"/>
      <c r="Q46" s="158"/>
      <c r="R46" s="158"/>
      <c r="S46" s="148"/>
      <c r="V46" s="162">
        <f>ROUND(F46*(X46),3)</f>
        <v>3.7999999999999999E-2</v>
      </c>
      <c r="X46">
        <v>5.2999999999999999E-2</v>
      </c>
      <c r="Z46">
        <v>0</v>
      </c>
    </row>
    <row r="47" spans="1:26" ht="24.95" customHeight="1" x14ac:dyDescent="0.25">
      <c r="A47" s="166"/>
      <c r="B47" s="163" t="s">
        <v>135</v>
      </c>
      <c r="C47" s="167" t="s">
        <v>162</v>
      </c>
      <c r="D47" s="163" t="s">
        <v>163</v>
      </c>
      <c r="E47" s="163" t="s">
        <v>150</v>
      </c>
      <c r="F47" s="164">
        <v>1</v>
      </c>
      <c r="G47" s="165">
        <v>0</v>
      </c>
      <c r="H47" s="165">
        <v>0</v>
      </c>
      <c r="I47" s="165">
        <f t="shared" si="6"/>
        <v>0</v>
      </c>
      <c r="J47" s="163">
        <f t="shared" si="7"/>
        <v>0</v>
      </c>
      <c r="K47" s="1">
        <f t="shared" si="8"/>
        <v>0</v>
      </c>
      <c r="L47" s="1">
        <f t="shared" si="9"/>
        <v>0</v>
      </c>
      <c r="M47" s="1">
        <f t="shared" si="10"/>
        <v>0</v>
      </c>
      <c r="N47" s="1">
        <v>0</v>
      </c>
      <c r="O47" s="1"/>
      <c r="P47" s="158"/>
      <c r="Q47" s="158"/>
      <c r="R47" s="158"/>
      <c r="S47" s="148"/>
      <c r="V47" s="162"/>
      <c r="Z47">
        <v>0</v>
      </c>
    </row>
    <row r="48" spans="1:26" ht="24.95" customHeight="1" x14ac:dyDescent="0.25">
      <c r="A48" s="166"/>
      <c r="B48" s="163" t="s">
        <v>135</v>
      </c>
      <c r="C48" s="167" t="s">
        <v>164</v>
      </c>
      <c r="D48" s="163" t="s">
        <v>165</v>
      </c>
      <c r="E48" s="163" t="s">
        <v>150</v>
      </c>
      <c r="F48" s="164">
        <v>3</v>
      </c>
      <c r="G48" s="165">
        <v>0</v>
      </c>
      <c r="H48" s="165">
        <v>0</v>
      </c>
      <c r="I48" s="165">
        <f t="shared" si="6"/>
        <v>0</v>
      </c>
      <c r="J48" s="163">
        <f t="shared" si="7"/>
        <v>0</v>
      </c>
      <c r="K48" s="1">
        <f t="shared" si="8"/>
        <v>0</v>
      </c>
      <c r="L48" s="1">
        <f t="shared" si="9"/>
        <v>0</v>
      </c>
      <c r="M48" s="1">
        <f t="shared" si="10"/>
        <v>0</v>
      </c>
      <c r="N48" s="1">
        <v>0</v>
      </c>
      <c r="O48" s="1"/>
      <c r="P48" s="158"/>
      <c r="Q48" s="158"/>
      <c r="R48" s="158"/>
      <c r="S48" s="148"/>
      <c r="V48" s="162"/>
      <c r="Z48">
        <v>0</v>
      </c>
    </row>
    <row r="49" spans="1:26" ht="24.95" customHeight="1" x14ac:dyDescent="0.25">
      <c r="A49" s="166"/>
      <c r="B49" s="163" t="s">
        <v>135</v>
      </c>
      <c r="C49" s="167" t="s">
        <v>166</v>
      </c>
      <c r="D49" s="163" t="s">
        <v>167</v>
      </c>
      <c r="E49" s="163" t="s">
        <v>108</v>
      </c>
      <c r="F49" s="164">
        <v>7.8540000000000001</v>
      </c>
      <c r="G49" s="165">
        <v>0</v>
      </c>
      <c r="H49" s="165">
        <v>0</v>
      </c>
      <c r="I49" s="165">
        <f t="shared" si="6"/>
        <v>0</v>
      </c>
      <c r="J49" s="163">
        <f t="shared" si="7"/>
        <v>0</v>
      </c>
      <c r="K49" s="1">
        <f t="shared" si="8"/>
        <v>0</v>
      </c>
      <c r="L49" s="1">
        <f t="shared" si="9"/>
        <v>0</v>
      </c>
      <c r="M49" s="1">
        <f t="shared" si="10"/>
        <v>0</v>
      </c>
      <c r="N49" s="1">
        <v>0</v>
      </c>
      <c r="O49" s="1"/>
      <c r="P49" s="158"/>
      <c r="Q49" s="158"/>
      <c r="R49" s="158"/>
      <c r="S49" s="148"/>
      <c r="V49" s="162"/>
      <c r="Z49">
        <v>0</v>
      </c>
    </row>
    <row r="50" spans="1:26" ht="24.95" customHeight="1" x14ac:dyDescent="0.25">
      <c r="A50" s="166"/>
      <c r="B50" s="163" t="s">
        <v>135</v>
      </c>
      <c r="C50" s="167" t="s">
        <v>168</v>
      </c>
      <c r="D50" s="163" t="s">
        <v>169</v>
      </c>
      <c r="E50" s="163" t="s">
        <v>108</v>
      </c>
      <c r="F50" s="164">
        <v>7.8540000000000001</v>
      </c>
      <c r="G50" s="165">
        <v>0</v>
      </c>
      <c r="H50" s="165">
        <v>0</v>
      </c>
      <c r="I50" s="165">
        <f t="shared" si="6"/>
        <v>0</v>
      </c>
      <c r="J50" s="163">
        <f t="shared" si="7"/>
        <v>0</v>
      </c>
      <c r="K50" s="1">
        <f t="shared" si="8"/>
        <v>0</v>
      </c>
      <c r="L50" s="1">
        <f t="shared" si="9"/>
        <v>0</v>
      </c>
      <c r="M50" s="1">
        <f t="shared" si="10"/>
        <v>0</v>
      </c>
      <c r="N50" s="1">
        <v>0</v>
      </c>
      <c r="O50" s="1"/>
      <c r="P50" s="158"/>
      <c r="Q50" s="158"/>
      <c r="R50" s="158"/>
      <c r="S50" s="148"/>
      <c r="V50" s="162"/>
      <c r="Z50">
        <v>0</v>
      </c>
    </row>
    <row r="51" spans="1:26" ht="24.95" customHeight="1" x14ac:dyDescent="0.25">
      <c r="A51" s="166"/>
      <c r="B51" s="163" t="s">
        <v>135</v>
      </c>
      <c r="C51" s="167" t="s">
        <v>170</v>
      </c>
      <c r="D51" s="163" t="s">
        <v>171</v>
      </c>
      <c r="E51" s="163" t="s">
        <v>108</v>
      </c>
      <c r="F51" s="164">
        <v>78.540000000000006</v>
      </c>
      <c r="G51" s="165">
        <v>0</v>
      </c>
      <c r="H51" s="165">
        <v>0</v>
      </c>
      <c r="I51" s="165">
        <f t="shared" si="6"/>
        <v>0</v>
      </c>
      <c r="J51" s="163">
        <f t="shared" si="7"/>
        <v>0</v>
      </c>
      <c r="K51" s="1">
        <f t="shared" si="8"/>
        <v>0</v>
      </c>
      <c r="L51" s="1">
        <f t="shared" si="9"/>
        <v>0</v>
      </c>
      <c r="M51" s="1">
        <f t="shared" si="10"/>
        <v>0</v>
      </c>
      <c r="N51" s="1">
        <v>0</v>
      </c>
      <c r="O51" s="1"/>
      <c r="P51" s="158"/>
      <c r="Q51" s="158"/>
      <c r="R51" s="158"/>
      <c r="S51" s="148"/>
      <c r="V51" s="162"/>
      <c r="Z51">
        <v>0</v>
      </c>
    </row>
    <row r="52" spans="1:26" ht="24.95" customHeight="1" x14ac:dyDescent="0.25">
      <c r="A52" s="166"/>
      <c r="B52" s="163" t="s">
        <v>135</v>
      </c>
      <c r="C52" s="167" t="s">
        <v>172</v>
      </c>
      <c r="D52" s="163" t="s">
        <v>173</v>
      </c>
      <c r="E52" s="163" t="s">
        <v>108</v>
      </c>
      <c r="F52" s="164">
        <v>7.8540000000000001</v>
      </c>
      <c r="G52" s="165">
        <v>0</v>
      </c>
      <c r="H52" s="165">
        <v>0</v>
      </c>
      <c r="I52" s="165">
        <f t="shared" si="6"/>
        <v>0</v>
      </c>
      <c r="J52" s="163">
        <f t="shared" si="7"/>
        <v>0</v>
      </c>
      <c r="K52" s="1">
        <f t="shared" si="8"/>
        <v>0</v>
      </c>
      <c r="L52" s="1">
        <f t="shared" si="9"/>
        <v>0</v>
      </c>
      <c r="M52" s="1">
        <f t="shared" si="10"/>
        <v>0</v>
      </c>
      <c r="N52" s="1">
        <v>0</v>
      </c>
      <c r="O52" s="1"/>
      <c r="P52" s="158"/>
      <c r="Q52" s="158"/>
      <c r="R52" s="158"/>
      <c r="S52" s="148"/>
      <c r="V52" s="162"/>
      <c r="Z52">
        <v>0</v>
      </c>
    </row>
    <row r="53" spans="1:26" x14ac:dyDescent="0.25">
      <c r="A53" s="148"/>
      <c r="B53" s="148"/>
      <c r="C53" s="148"/>
      <c r="D53" s="148" t="s">
        <v>71</v>
      </c>
      <c r="E53" s="148"/>
      <c r="F53" s="162"/>
      <c r="G53" s="151">
        <f>ROUND((SUM(L34:L52))/1,2)</f>
        <v>0</v>
      </c>
      <c r="H53" s="151">
        <f>ROUND((SUM(M34:M52))/1,2)</f>
        <v>0</v>
      </c>
      <c r="I53" s="151">
        <f>ROUND((SUM(I34:I52))/1,2)</f>
        <v>0</v>
      </c>
      <c r="J53" s="148"/>
      <c r="K53" s="148"/>
      <c r="L53" s="148">
        <f>ROUND((SUM(L34:L52))/1,2)</f>
        <v>0</v>
      </c>
      <c r="M53" s="148">
        <f>ROUND((SUM(M34:M52))/1,2)</f>
        <v>0</v>
      </c>
      <c r="N53" s="148"/>
      <c r="O53" s="148"/>
      <c r="P53" s="168"/>
      <c r="Q53" s="148"/>
      <c r="R53" s="148"/>
      <c r="S53" s="168">
        <f>ROUND((SUM(S34:S52))/1,2)</f>
        <v>0.12</v>
      </c>
      <c r="T53" s="145"/>
      <c r="U53" s="145"/>
      <c r="V53" s="2">
        <f>ROUND((SUM(V34:V52))/1,2)</f>
        <v>6.75</v>
      </c>
      <c r="W53" s="145"/>
      <c r="X53" s="145"/>
      <c r="Y53" s="145"/>
      <c r="Z53" s="145"/>
    </row>
    <row r="54" spans="1:26" x14ac:dyDescent="0.25">
      <c r="A54" s="1"/>
      <c r="B54" s="1"/>
      <c r="C54" s="1"/>
      <c r="D54" s="1"/>
      <c r="E54" s="1"/>
      <c r="F54" s="158"/>
      <c r="G54" s="141"/>
      <c r="H54" s="141"/>
      <c r="I54" s="141"/>
      <c r="J54" s="1"/>
      <c r="K54" s="1"/>
      <c r="L54" s="1"/>
      <c r="M54" s="1"/>
      <c r="N54" s="1"/>
      <c r="O54" s="1"/>
      <c r="P54" s="1"/>
      <c r="Q54" s="1"/>
      <c r="R54" s="1"/>
      <c r="S54" s="1"/>
      <c r="V54" s="1"/>
    </row>
    <row r="55" spans="1:26" x14ac:dyDescent="0.25">
      <c r="A55" s="148"/>
      <c r="B55" s="148"/>
      <c r="C55" s="148"/>
      <c r="D55" s="148" t="s">
        <v>72</v>
      </c>
      <c r="E55" s="148"/>
      <c r="F55" s="162"/>
      <c r="G55" s="149"/>
      <c r="H55" s="149"/>
      <c r="I55" s="149"/>
      <c r="J55" s="148"/>
      <c r="K55" s="148"/>
      <c r="L55" s="148"/>
      <c r="M55" s="148"/>
      <c r="N55" s="148"/>
      <c r="O55" s="148"/>
      <c r="P55" s="148"/>
      <c r="Q55" s="148"/>
      <c r="R55" s="148"/>
      <c r="S55" s="148"/>
      <c r="T55" s="145"/>
      <c r="U55" s="145"/>
      <c r="V55" s="148"/>
      <c r="W55" s="145"/>
      <c r="X55" s="145"/>
      <c r="Y55" s="145"/>
      <c r="Z55" s="145"/>
    </row>
    <row r="56" spans="1:26" ht="24.95" customHeight="1" x14ac:dyDescent="0.25">
      <c r="A56" s="166"/>
      <c r="B56" s="163" t="s">
        <v>109</v>
      </c>
      <c r="C56" s="167" t="s">
        <v>174</v>
      </c>
      <c r="D56" s="163" t="s">
        <v>175</v>
      </c>
      <c r="E56" s="163" t="s">
        <v>108</v>
      </c>
      <c r="F56" s="164">
        <v>17.745733461300002</v>
      </c>
      <c r="G56" s="165">
        <v>0</v>
      </c>
      <c r="H56" s="165">
        <v>0</v>
      </c>
      <c r="I56" s="165">
        <f>ROUND(F56*(G56+H56),2)</f>
        <v>0</v>
      </c>
      <c r="J56" s="163">
        <f>ROUND(F56*(N56),2)</f>
        <v>0</v>
      </c>
      <c r="K56" s="1">
        <f>ROUND(F56*(O56),2)</f>
        <v>0</v>
      </c>
      <c r="L56" s="1">
        <f>ROUND(F56*(G56),2)</f>
        <v>0</v>
      </c>
      <c r="M56" s="1">
        <f>ROUND(F56*(H56),2)</f>
        <v>0</v>
      </c>
      <c r="N56" s="1">
        <v>0</v>
      </c>
      <c r="O56" s="1"/>
      <c r="P56" s="158"/>
      <c r="Q56" s="158"/>
      <c r="R56" s="158"/>
      <c r="S56" s="148"/>
      <c r="V56" s="162"/>
      <c r="Z56">
        <v>0</v>
      </c>
    </row>
    <row r="57" spans="1:26" x14ac:dyDescent="0.25">
      <c r="A57" s="148"/>
      <c r="B57" s="148"/>
      <c r="C57" s="148"/>
      <c r="D57" s="148" t="s">
        <v>72</v>
      </c>
      <c r="E57" s="148"/>
      <c r="F57" s="162"/>
      <c r="G57" s="151">
        <f>ROUND((SUM(L55:L56))/1,2)</f>
        <v>0</v>
      </c>
      <c r="H57" s="151">
        <f>ROUND((SUM(M55:M56))/1,2)</f>
        <v>0</v>
      </c>
      <c r="I57" s="151">
        <f>ROUND((SUM(I55:I56))/1,2)</f>
        <v>0</v>
      </c>
      <c r="J57" s="148"/>
      <c r="K57" s="148"/>
      <c r="L57" s="148">
        <f>ROUND((SUM(L55:L56))/1,2)</f>
        <v>0</v>
      </c>
      <c r="M57" s="148">
        <f>ROUND((SUM(M55:M56))/1,2)</f>
        <v>0</v>
      </c>
      <c r="N57" s="148"/>
      <c r="O57" s="148"/>
      <c r="P57" s="168"/>
      <c r="Q57" s="148"/>
      <c r="R57" s="148"/>
      <c r="S57" s="168">
        <f>ROUND((SUM(S55:S56))/1,2)</f>
        <v>0</v>
      </c>
      <c r="T57" s="145"/>
      <c r="U57" s="145"/>
      <c r="V57" s="2">
        <f>ROUND((SUM(V55:V56))/1,2)</f>
        <v>0</v>
      </c>
      <c r="W57" s="145"/>
      <c r="X57" s="145"/>
      <c r="Y57" s="145"/>
      <c r="Z57" s="145"/>
    </row>
    <row r="58" spans="1:26" x14ac:dyDescent="0.25">
      <c r="A58" s="1"/>
      <c r="B58" s="1"/>
      <c r="C58" s="1"/>
      <c r="D58" s="1"/>
      <c r="E58" s="1"/>
      <c r="F58" s="158"/>
      <c r="G58" s="141"/>
      <c r="H58" s="141"/>
      <c r="I58" s="141"/>
      <c r="J58" s="1"/>
      <c r="K58" s="1"/>
      <c r="L58" s="1"/>
      <c r="M58" s="1"/>
      <c r="N58" s="1"/>
      <c r="O58" s="1"/>
      <c r="P58" s="1"/>
      <c r="Q58" s="1"/>
      <c r="R58" s="1"/>
      <c r="S58" s="1"/>
      <c r="V58" s="1"/>
    </row>
    <row r="59" spans="1:26" x14ac:dyDescent="0.25">
      <c r="A59" s="148"/>
      <c r="B59" s="148"/>
      <c r="C59" s="148"/>
      <c r="D59" s="2" t="s">
        <v>67</v>
      </c>
      <c r="E59" s="148"/>
      <c r="F59" s="162"/>
      <c r="G59" s="151">
        <f>ROUND((SUM(L9:L58))/2,2)</f>
        <v>0</v>
      </c>
      <c r="H59" s="151">
        <f>ROUND((SUM(M9:M58))/2,2)</f>
        <v>0</v>
      </c>
      <c r="I59" s="151">
        <f>ROUND((SUM(I9:I58))/2,2)</f>
        <v>0</v>
      </c>
      <c r="J59" s="149"/>
      <c r="K59" s="148"/>
      <c r="L59" s="149">
        <f>ROUND((SUM(L9:L58))/2,2)</f>
        <v>0</v>
      </c>
      <c r="M59" s="149">
        <f>ROUND((SUM(M9:M58))/2,2)</f>
        <v>0</v>
      </c>
      <c r="N59" s="148"/>
      <c r="O59" s="148"/>
      <c r="P59" s="168"/>
      <c r="Q59" s="148"/>
      <c r="R59" s="148"/>
      <c r="S59" s="168">
        <f>ROUND((SUM(S9:S58))/2,2)</f>
        <v>17.75</v>
      </c>
      <c r="T59" s="145"/>
      <c r="U59" s="145"/>
      <c r="V59" s="2">
        <f>ROUND((SUM(V9:V58))/2,2)</f>
        <v>6.75</v>
      </c>
    </row>
    <row r="60" spans="1:26" x14ac:dyDescent="0.25">
      <c r="A60" s="1"/>
      <c r="B60" s="1"/>
      <c r="C60" s="1"/>
      <c r="D60" s="1"/>
      <c r="E60" s="1"/>
      <c r="F60" s="158"/>
      <c r="G60" s="141"/>
      <c r="H60" s="141"/>
      <c r="I60" s="141"/>
      <c r="J60" s="1"/>
      <c r="K60" s="1"/>
      <c r="L60" s="1"/>
      <c r="M60" s="1"/>
      <c r="N60" s="1"/>
      <c r="O60" s="1"/>
      <c r="P60" s="1"/>
      <c r="Q60" s="1"/>
      <c r="R60" s="1"/>
      <c r="S60" s="1"/>
      <c r="V60" s="1"/>
    </row>
    <row r="61" spans="1:26" x14ac:dyDescent="0.25">
      <c r="A61" s="148"/>
      <c r="B61" s="148"/>
      <c r="C61" s="148"/>
      <c r="D61" s="2" t="s">
        <v>73</v>
      </c>
      <c r="E61" s="148"/>
      <c r="F61" s="162"/>
      <c r="G61" s="149"/>
      <c r="H61" s="149"/>
      <c r="I61" s="149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5"/>
      <c r="U61" s="145"/>
      <c r="V61" s="148"/>
      <c r="W61" s="145"/>
      <c r="X61" s="145"/>
      <c r="Y61" s="145"/>
      <c r="Z61" s="145"/>
    </row>
    <row r="62" spans="1:26" x14ac:dyDescent="0.25">
      <c r="A62" s="148"/>
      <c r="B62" s="148"/>
      <c r="C62" s="148"/>
      <c r="D62" s="148" t="s">
        <v>74</v>
      </c>
      <c r="E62" s="148"/>
      <c r="F62" s="162"/>
      <c r="G62" s="149"/>
      <c r="H62" s="149"/>
      <c r="I62" s="149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5"/>
      <c r="U62" s="145"/>
      <c r="V62" s="148"/>
      <c r="W62" s="145"/>
      <c r="X62" s="145"/>
      <c r="Y62" s="145"/>
      <c r="Z62" s="145"/>
    </row>
    <row r="63" spans="1:26" ht="24.95" customHeight="1" x14ac:dyDescent="0.25">
      <c r="A63" s="166"/>
      <c r="B63" s="163" t="s">
        <v>176</v>
      </c>
      <c r="C63" s="167" t="s">
        <v>177</v>
      </c>
      <c r="D63" s="163" t="s">
        <v>340</v>
      </c>
      <c r="E63" s="163" t="s">
        <v>101</v>
      </c>
      <c r="F63" s="164">
        <v>71.5</v>
      </c>
      <c r="G63" s="165">
        <v>0</v>
      </c>
      <c r="H63" s="165">
        <v>0</v>
      </c>
      <c r="I63" s="165">
        <f>ROUND(F63*(G63+H63),2)</f>
        <v>0</v>
      </c>
      <c r="J63" s="163">
        <f>ROUND(F63*(N63),2)</f>
        <v>0</v>
      </c>
      <c r="K63" s="1">
        <f>ROUND(F63*(O63),2)</f>
        <v>0</v>
      </c>
      <c r="L63" s="1">
        <f>ROUND(F63*(G63),2)</f>
        <v>0</v>
      </c>
      <c r="M63" s="1">
        <f>ROUND(F63*(H63),2)</f>
        <v>0</v>
      </c>
      <c r="N63" s="1">
        <v>0</v>
      </c>
      <c r="O63" s="1"/>
      <c r="P63" s="158"/>
      <c r="Q63" s="158"/>
      <c r="R63" s="158"/>
      <c r="S63" s="148"/>
      <c r="V63" s="162"/>
      <c r="Z63">
        <v>0</v>
      </c>
    </row>
    <row r="64" spans="1:26" ht="24.95" customHeight="1" x14ac:dyDescent="0.25">
      <c r="A64" s="166"/>
      <c r="B64" s="163" t="s">
        <v>178</v>
      </c>
      <c r="C64" s="167" t="s">
        <v>179</v>
      </c>
      <c r="D64" s="163" t="s">
        <v>341</v>
      </c>
      <c r="E64" s="163" t="s">
        <v>101</v>
      </c>
      <c r="F64" s="164">
        <v>78.650000000000006</v>
      </c>
      <c r="G64" s="165">
        <v>0</v>
      </c>
      <c r="H64" s="165">
        <v>0</v>
      </c>
      <c r="I64" s="165">
        <f>ROUND(F64*(G64+H64),2)</f>
        <v>0</v>
      </c>
      <c r="J64" s="163">
        <f>ROUND(F64*(N64),2)</f>
        <v>0</v>
      </c>
      <c r="K64" s="1">
        <f>ROUND(F64*(O64),2)</f>
        <v>0</v>
      </c>
      <c r="L64" s="1">
        <f>ROUND(F64*(G64),2)</f>
        <v>0</v>
      </c>
      <c r="M64" s="1">
        <f>ROUND(F64*(H64),2)</f>
        <v>0</v>
      </c>
      <c r="N64" s="1">
        <v>0</v>
      </c>
      <c r="O64" s="1"/>
      <c r="P64" s="158"/>
      <c r="Q64" s="158"/>
      <c r="R64" s="158"/>
      <c r="S64" s="148"/>
      <c r="V64" s="162"/>
      <c r="Z64">
        <v>0</v>
      </c>
    </row>
    <row r="65" spans="1:26" ht="24.95" customHeight="1" x14ac:dyDescent="0.25">
      <c r="A65" s="166"/>
      <c r="B65" s="163" t="s">
        <v>176</v>
      </c>
      <c r="C65" s="167" t="s">
        <v>180</v>
      </c>
      <c r="D65" s="163" t="s">
        <v>181</v>
      </c>
      <c r="E65" s="163" t="s">
        <v>182</v>
      </c>
      <c r="F65" s="164">
        <v>2.9000000000000004</v>
      </c>
      <c r="G65" s="165">
        <v>0</v>
      </c>
      <c r="H65" s="165">
        <v>0</v>
      </c>
      <c r="I65" s="165">
        <f>ROUND(F65*(G65+H65),2)</f>
        <v>0</v>
      </c>
      <c r="J65" s="163">
        <f>ROUND(F65*(N65),2)</f>
        <v>0</v>
      </c>
      <c r="K65" s="1">
        <f>ROUND(F65*(O65),2)</f>
        <v>0</v>
      </c>
      <c r="L65" s="1">
        <f>ROUND(F65*(G65),2)</f>
        <v>0</v>
      </c>
      <c r="M65" s="1">
        <f>ROUND(F65*(H65),2)</f>
        <v>0</v>
      </c>
      <c r="N65" s="1">
        <v>0</v>
      </c>
      <c r="O65" s="1"/>
      <c r="P65" s="158"/>
      <c r="Q65" s="158"/>
      <c r="R65" s="158"/>
      <c r="S65" s="148"/>
      <c r="V65" s="162"/>
      <c r="Z65">
        <v>0</v>
      </c>
    </row>
    <row r="66" spans="1:26" x14ac:dyDescent="0.25">
      <c r="A66" s="148"/>
      <c r="B66" s="148"/>
      <c r="C66" s="148"/>
      <c r="D66" s="148" t="s">
        <v>74</v>
      </c>
      <c r="E66" s="148"/>
      <c r="F66" s="162"/>
      <c r="G66" s="151">
        <f>ROUND((SUM(L62:L65))/1,2)</f>
        <v>0</v>
      </c>
      <c r="H66" s="151">
        <f>ROUND((SUM(M62:M65))/1,2)</f>
        <v>0</v>
      </c>
      <c r="I66" s="151">
        <f>ROUND((SUM(I62:I65))/1,2)</f>
        <v>0</v>
      </c>
      <c r="J66" s="148"/>
      <c r="K66" s="148"/>
      <c r="L66" s="148">
        <f>ROUND((SUM(L62:L65))/1,2)</f>
        <v>0</v>
      </c>
      <c r="M66" s="148">
        <f>ROUND((SUM(M62:M65))/1,2)</f>
        <v>0</v>
      </c>
      <c r="N66" s="148"/>
      <c r="O66" s="148"/>
      <c r="P66" s="168"/>
      <c r="Q66" s="148"/>
      <c r="R66" s="148"/>
      <c r="S66" s="168">
        <f>ROUND((SUM(S62:S65))/1,2)</f>
        <v>0</v>
      </c>
      <c r="T66" s="145"/>
      <c r="U66" s="145"/>
      <c r="V66" s="2">
        <f>ROUND((SUM(V62:V65))/1,2)</f>
        <v>0</v>
      </c>
      <c r="W66" s="145"/>
      <c r="X66" s="145"/>
      <c r="Y66" s="145"/>
      <c r="Z66" s="145"/>
    </row>
    <row r="67" spans="1:26" x14ac:dyDescent="0.25">
      <c r="A67" s="1"/>
      <c r="B67" s="1"/>
      <c r="C67" s="1"/>
      <c r="D67" s="1"/>
      <c r="E67" s="1"/>
      <c r="F67" s="158"/>
      <c r="G67" s="141"/>
      <c r="H67" s="141"/>
      <c r="I67" s="141"/>
      <c r="J67" s="1"/>
      <c r="K67" s="1"/>
      <c r="L67" s="1"/>
      <c r="M67" s="1"/>
      <c r="N67" s="1"/>
      <c r="O67" s="1"/>
      <c r="P67" s="1"/>
      <c r="Q67" s="1"/>
      <c r="R67" s="1"/>
      <c r="S67" s="1"/>
      <c r="V67" s="1"/>
    </row>
    <row r="68" spans="1:26" x14ac:dyDescent="0.25">
      <c r="A68" s="148"/>
      <c r="B68" s="148"/>
      <c r="C68" s="148"/>
      <c r="D68" s="148" t="s">
        <v>75</v>
      </c>
      <c r="E68" s="148"/>
      <c r="F68" s="162"/>
      <c r="G68" s="149"/>
      <c r="H68" s="149"/>
      <c r="I68" s="149"/>
      <c r="J68" s="148"/>
      <c r="K68" s="148"/>
      <c r="L68" s="148"/>
      <c r="M68" s="148"/>
      <c r="N68" s="148"/>
      <c r="O68" s="148"/>
      <c r="P68" s="148"/>
      <c r="Q68" s="148"/>
      <c r="R68" s="148"/>
      <c r="S68" s="148"/>
      <c r="T68" s="145"/>
      <c r="U68" s="145"/>
      <c r="V68" s="148"/>
      <c r="W68" s="145"/>
      <c r="X68" s="145"/>
      <c r="Y68" s="145"/>
      <c r="Z68" s="145"/>
    </row>
    <row r="69" spans="1:26" ht="24.95" customHeight="1" x14ac:dyDescent="0.25">
      <c r="A69" s="166"/>
      <c r="B69" s="163" t="s">
        <v>183</v>
      </c>
      <c r="C69" s="167" t="s">
        <v>184</v>
      </c>
      <c r="D69" s="163" t="s">
        <v>185</v>
      </c>
      <c r="E69" s="163" t="s">
        <v>101</v>
      </c>
      <c r="F69" s="164">
        <v>71.5</v>
      </c>
      <c r="G69" s="165">
        <v>0</v>
      </c>
      <c r="H69" s="165">
        <v>0</v>
      </c>
      <c r="I69" s="165">
        <f>ROUND(F69*(G69+H69),2)</f>
        <v>0</v>
      </c>
      <c r="J69" s="163">
        <f>ROUND(F69*(N69),2)</f>
        <v>0</v>
      </c>
      <c r="K69" s="1">
        <f>ROUND(F69*(O69),2)</f>
        <v>0</v>
      </c>
      <c r="L69" s="1">
        <f>ROUND(F69*(G69),2)</f>
        <v>0</v>
      </c>
      <c r="M69" s="1">
        <f>ROUND(F69*(H69),2)</f>
        <v>0</v>
      </c>
      <c r="N69" s="1">
        <v>0</v>
      </c>
      <c r="O69" s="1"/>
      <c r="P69" s="158"/>
      <c r="Q69" s="158"/>
      <c r="R69" s="158"/>
      <c r="S69" s="148"/>
      <c r="V69" s="162"/>
      <c r="Z69">
        <v>0</v>
      </c>
    </row>
    <row r="70" spans="1:26" ht="24.95" customHeight="1" x14ac:dyDescent="0.25">
      <c r="A70" s="166"/>
      <c r="B70" s="163" t="s">
        <v>183</v>
      </c>
      <c r="C70" s="167" t="s">
        <v>186</v>
      </c>
      <c r="D70" s="163" t="s">
        <v>187</v>
      </c>
      <c r="E70" s="163" t="s">
        <v>182</v>
      </c>
      <c r="F70" s="164">
        <v>2.7</v>
      </c>
      <c r="G70" s="165">
        <v>0</v>
      </c>
      <c r="H70" s="165">
        <v>0</v>
      </c>
      <c r="I70" s="165">
        <f>ROUND(F70*(G70+H70),2)</f>
        <v>0</v>
      </c>
      <c r="J70" s="163">
        <f>ROUND(F70*(N70),2)</f>
        <v>0</v>
      </c>
      <c r="K70" s="1">
        <f>ROUND(F70*(O70),2)</f>
        <v>0</v>
      </c>
      <c r="L70" s="1">
        <f>ROUND(F70*(G70),2)</f>
        <v>0</v>
      </c>
      <c r="M70" s="1">
        <f>ROUND(F70*(H70),2)</f>
        <v>0</v>
      </c>
      <c r="N70" s="1">
        <v>0</v>
      </c>
      <c r="O70" s="1"/>
      <c r="P70" s="158"/>
      <c r="Q70" s="158"/>
      <c r="R70" s="158"/>
      <c r="S70" s="148"/>
      <c r="V70" s="162"/>
      <c r="Z70">
        <v>0</v>
      </c>
    </row>
    <row r="71" spans="1:26" ht="24.95" customHeight="1" x14ac:dyDescent="0.25">
      <c r="A71" s="166"/>
      <c r="B71" s="163" t="s">
        <v>178</v>
      </c>
      <c r="C71" s="167" t="s">
        <v>188</v>
      </c>
      <c r="D71" s="163" t="s">
        <v>189</v>
      </c>
      <c r="E71" s="163" t="s">
        <v>101</v>
      </c>
      <c r="F71" s="164">
        <v>85.8</v>
      </c>
      <c r="G71" s="165">
        <v>0</v>
      </c>
      <c r="H71" s="165">
        <v>0</v>
      </c>
      <c r="I71" s="165">
        <f>ROUND(F71*(G71+H71),2)</f>
        <v>0</v>
      </c>
      <c r="J71" s="163">
        <f>ROUND(F71*(N71),2)</f>
        <v>0</v>
      </c>
      <c r="K71" s="1">
        <f>ROUND(F71*(O71),2)</f>
        <v>0</v>
      </c>
      <c r="L71" s="1">
        <f>ROUND(F71*(G71),2)</f>
        <v>0</v>
      </c>
      <c r="M71" s="1">
        <f>ROUND(F71*(H71),2)</f>
        <v>0</v>
      </c>
      <c r="N71" s="1">
        <v>0</v>
      </c>
      <c r="O71" s="1"/>
      <c r="P71" s="158"/>
      <c r="Q71" s="158"/>
      <c r="R71" s="158"/>
      <c r="S71" s="148"/>
      <c r="V71" s="162"/>
      <c r="Z71">
        <v>0</v>
      </c>
    </row>
    <row r="72" spans="1:26" x14ac:dyDescent="0.25">
      <c r="A72" s="148"/>
      <c r="B72" s="148"/>
      <c r="C72" s="148"/>
      <c r="D72" s="148" t="s">
        <v>75</v>
      </c>
      <c r="E72" s="148"/>
      <c r="F72" s="162"/>
      <c r="G72" s="151">
        <f>ROUND((SUM(L68:L71))/1,2)</f>
        <v>0</v>
      </c>
      <c r="H72" s="151">
        <f>ROUND((SUM(M68:M71))/1,2)</f>
        <v>0</v>
      </c>
      <c r="I72" s="151">
        <f>ROUND((SUM(I68:I71))/1,2)</f>
        <v>0</v>
      </c>
      <c r="J72" s="148"/>
      <c r="K72" s="148"/>
      <c r="L72" s="148">
        <f>ROUND((SUM(L68:L71))/1,2)</f>
        <v>0</v>
      </c>
      <c r="M72" s="148">
        <f>ROUND((SUM(M68:M71))/1,2)</f>
        <v>0</v>
      </c>
      <c r="N72" s="148"/>
      <c r="O72" s="148"/>
      <c r="P72" s="168"/>
      <c r="Q72" s="148"/>
      <c r="R72" s="148"/>
      <c r="S72" s="168">
        <f>ROUND((SUM(S68:S71))/1,2)</f>
        <v>0</v>
      </c>
      <c r="T72" s="145"/>
      <c r="U72" s="145"/>
      <c r="V72" s="2">
        <f>ROUND((SUM(V68:V71))/1,2)</f>
        <v>0</v>
      </c>
      <c r="W72" s="145"/>
      <c r="X72" s="145"/>
      <c r="Y72" s="145"/>
      <c r="Z72" s="145"/>
    </row>
    <row r="73" spans="1:26" x14ac:dyDescent="0.25">
      <c r="A73" s="1"/>
      <c r="B73" s="1"/>
      <c r="C73" s="1"/>
      <c r="D73" s="1"/>
      <c r="E73" s="1"/>
      <c r="F73" s="158"/>
      <c r="G73" s="141"/>
      <c r="H73" s="141"/>
      <c r="I73" s="141"/>
      <c r="J73" s="1"/>
      <c r="K73" s="1"/>
      <c r="L73" s="1"/>
      <c r="M73" s="1"/>
      <c r="N73" s="1"/>
      <c r="O73" s="1"/>
      <c r="P73" s="1"/>
      <c r="Q73" s="1"/>
      <c r="R73" s="1"/>
      <c r="S73" s="1"/>
      <c r="V73" s="1"/>
    </row>
    <row r="74" spans="1:26" x14ac:dyDescent="0.25">
      <c r="A74" s="148"/>
      <c r="B74" s="148"/>
      <c r="C74" s="148"/>
      <c r="D74" s="148" t="s">
        <v>76</v>
      </c>
      <c r="E74" s="148"/>
      <c r="F74" s="162"/>
      <c r="G74" s="149"/>
      <c r="H74" s="149"/>
      <c r="I74" s="149"/>
      <c r="J74" s="148"/>
      <c r="K74" s="148"/>
      <c r="L74" s="148"/>
      <c r="M74" s="148"/>
      <c r="N74" s="148"/>
      <c r="O74" s="148"/>
      <c r="P74" s="148"/>
      <c r="Q74" s="148"/>
      <c r="R74" s="148"/>
      <c r="S74" s="148"/>
      <c r="T74" s="145"/>
      <c r="U74" s="145"/>
      <c r="V74" s="148"/>
      <c r="W74" s="145"/>
      <c r="X74" s="145"/>
      <c r="Y74" s="145"/>
      <c r="Z74" s="145"/>
    </row>
    <row r="75" spans="1:26" ht="24.95" customHeight="1" x14ac:dyDescent="0.25">
      <c r="A75" s="166"/>
      <c r="B75" s="163" t="s">
        <v>190</v>
      </c>
      <c r="C75" s="167" t="s">
        <v>191</v>
      </c>
      <c r="D75" s="163" t="s">
        <v>192</v>
      </c>
      <c r="E75" s="163" t="s">
        <v>101</v>
      </c>
      <c r="F75" s="164">
        <v>71.5</v>
      </c>
      <c r="G75" s="165">
        <v>0</v>
      </c>
      <c r="H75" s="165">
        <v>0</v>
      </c>
      <c r="I75" s="165">
        <f>ROUND(F75*(G75+H75),2)</f>
        <v>0</v>
      </c>
      <c r="J75" s="163">
        <f>ROUND(F75*(N75),2)</f>
        <v>0</v>
      </c>
      <c r="K75" s="1">
        <f>ROUND(F75*(O75),2)</f>
        <v>0</v>
      </c>
      <c r="L75" s="1">
        <f>ROUND(F75*(G75),2)</f>
        <v>0</v>
      </c>
      <c r="M75" s="1">
        <f>ROUND(F75*(H75),2)</f>
        <v>0</v>
      </c>
      <c r="N75" s="1">
        <v>0</v>
      </c>
      <c r="O75" s="1"/>
      <c r="P75" s="162">
        <v>2.9999999999999997E-4</v>
      </c>
      <c r="Q75" s="158"/>
      <c r="R75" s="158">
        <v>2.9999999999999997E-4</v>
      </c>
      <c r="S75" s="148">
        <f>ROUND(F75*(P75),3)</f>
        <v>2.1000000000000001E-2</v>
      </c>
      <c r="V75" s="162"/>
      <c r="Z75">
        <v>0</v>
      </c>
    </row>
    <row r="76" spans="1:26" ht="24.95" customHeight="1" x14ac:dyDescent="0.25">
      <c r="A76" s="166"/>
      <c r="B76" s="163" t="s">
        <v>193</v>
      </c>
      <c r="C76" s="167" t="s">
        <v>194</v>
      </c>
      <c r="D76" s="163" t="s">
        <v>195</v>
      </c>
      <c r="E76" s="163" t="s">
        <v>182</v>
      </c>
      <c r="F76" s="164">
        <v>1.6</v>
      </c>
      <c r="G76" s="165">
        <v>0</v>
      </c>
      <c r="H76" s="165">
        <v>0</v>
      </c>
      <c r="I76" s="165">
        <f>ROUND(F76*(G76+H76),2)</f>
        <v>0</v>
      </c>
      <c r="J76" s="163">
        <f>ROUND(F76*(N76),2)</f>
        <v>0</v>
      </c>
      <c r="K76" s="1">
        <f>ROUND(F76*(O76),2)</f>
        <v>0</v>
      </c>
      <c r="L76" s="1">
        <f>ROUND(F76*(G76),2)</f>
        <v>0</v>
      </c>
      <c r="M76" s="1">
        <f>ROUND(F76*(H76),2)</f>
        <v>0</v>
      </c>
      <c r="N76" s="1">
        <v>0</v>
      </c>
      <c r="O76" s="1"/>
      <c r="P76" s="158"/>
      <c r="Q76" s="158"/>
      <c r="R76" s="158"/>
      <c r="S76" s="148"/>
      <c r="V76" s="162"/>
      <c r="Z76">
        <v>0</v>
      </c>
    </row>
    <row r="77" spans="1:26" ht="24.95" customHeight="1" x14ac:dyDescent="0.25">
      <c r="A77" s="166"/>
      <c r="B77" s="163" t="s">
        <v>196</v>
      </c>
      <c r="C77" s="167" t="s">
        <v>197</v>
      </c>
      <c r="D77" s="163" t="s">
        <v>342</v>
      </c>
      <c r="E77" s="163" t="s">
        <v>101</v>
      </c>
      <c r="F77" s="164">
        <v>75.075000000000003</v>
      </c>
      <c r="G77" s="165">
        <v>0</v>
      </c>
      <c r="H77" s="165">
        <v>0</v>
      </c>
      <c r="I77" s="165">
        <f>ROUND(F77*(G77+H77),2)</f>
        <v>0</v>
      </c>
      <c r="J77" s="163">
        <f>ROUND(F77*(N77),2)</f>
        <v>0</v>
      </c>
      <c r="K77" s="1">
        <f>ROUND(F77*(O77),2)</f>
        <v>0</v>
      </c>
      <c r="L77" s="1">
        <f>ROUND(F77*(G77),2)</f>
        <v>0</v>
      </c>
      <c r="M77" s="1">
        <f>ROUND(F77*(H77),2)</f>
        <v>0</v>
      </c>
      <c r="N77" s="1">
        <v>0</v>
      </c>
      <c r="O77" s="1"/>
      <c r="P77" s="158"/>
      <c r="Q77" s="158"/>
      <c r="R77" s="158"/>
      <c r="S77" s="148"/>
      <c r="V77" s="162"/>
      <c r="Z77">
        <v>0</v>
      </c>
    </row>
    <row r="78" spans="1:26" x14ac:dyDescent="0.25">
      <c r="A78" s="148"/>
      <c r="B78" s="148"/>
      <c r="C78" s="148"/>
      <c r="D78" s="148" t="s">
        <v>76</v>
      </c>
      <c r="E78" s="148"/>
      <c r="F78" s="162"/>
      <c r="G78" s="151">
        <f>ROUND((SUM(L74:L77))/1,2)</f>
        <v>0</v>
      </c>
      <c r="H78" s="151">
        <f>ROUND((SUM(M74:M77))/1,2)</f>
        <v>0</v>
      </c>
      <c r="I78" s="151">
        <f>ROUND((SUM(I74:I77))/1,2)</f>
        <v>0</v>
      </c>
      <c r="J78" s="148"/>
      <c r="K78" s="148"/>
      <c r="L78" s="148">
        <f>ROUND((SUM(L74:L77))/1,2)</f>
        <v>0</v>
      </c>
      <c r="M78" s="148">
        <f>ROUND((SUM(M74:M77))/1,2)</f>
        <v>0</v>
      </c>
      <c r="N78" s="148"/>
      <c r="O78" s="148"/>
      <c r="P78" s="168"/>
      <c r="Q78" s="148"/>
      <c r="R78" s="148"/>
      <c r="S78" s="168">
        <f>ROUND((SUM(S74:S77))/1,2)</f>
        <v>0.02</v>
      </c>
      <c r="T78" s="145"/>
      <c r="U78" s="145"/>
      <c r="V78" s="2">
        <f>ROUND((SUM(V74:V77))/1,2)</f>
        <v>0</v>
      </c>
      <c r="W78" s="145"/>
      <c r="X78" s="145"/>
      <c r="Y78" s="145"/>
      <c r="Z78" s="145"/>
    </row>
    <row r="79" spans="1:26" x14ac:dyDescent="0.25">
      <c r="A79" s="1"/>
      <c r="B79" s="1"/>
      <c r="C79" s="1"/>
      <c r="D79" s="1"/>
      <c r="E79" s="1"/>
      <c r="F79" s="158"/>
      <c r="G79" s="141"/>
      <c r="H79" s="141"/>
      <c r="I79" s="141"/>
      <c r="J79" s="1"/>
      <c r="K79" s="1"/>
      <c r="L79" s="1"/>
      <c r="M79" s="1"/>
      <c r="N79" s="1"/>
      <c r="O79" s="1"/>
      <c r="P79" s="1"/>
      <c r="Q79" s="1"/>
      <c r="R79" s="1"/>
      <c r="S79" s="1"/>
      <c r="V79" s="1"/>
    </row>
    <row r="80" spans="1:26" x14ac:dyDescent="0.25">
      <c r="A80" s="148"/>
      <c r="B80" s="148"/>
      <c r="C80" s="148"/>
      <c r="D80" s="148" t="s">
        <v>77</v>
      </c>
      <c r="E80" s="148"/>
      <c r="F80" s="162"/>
      <c r="G80" s="149"/>
      <c r="H80" s="149"/>
      <c r="I80" s="149"/>
      <c r="J80" s="148"/>
      <c r="K80" s="148"/>
      <c r="L80" s="148"/>
      <c r="M80" s="148"/>
      <c r="N80" s="148"/>
      <c r="O80" s="148"/>
      <c r="P80" s="148"/>
      <c r="Q80" s="148"/>
      <c r="R80" s="148"/>
      <c r="S80" s="148"/>
      <c r="T80" s="145"/>
      <c r="U80" s="145"/>
      <c r="V80" s="148"/>
      <c r="W80" s="145"/>
      <c r="X80" s="145"/>
      <c r="Y80" s="145"/>
      <c r="Z80" s="145"/>
    </row>
    <row r="81" spans="1:26" ht="24.95" customHeight="1" x14ac:dyDescent="0.25">
      <c r="A81" s="166"/>
      <c r="B81" s="163" t="s">
        <v>198</v>
      </c>
      <c r="C81" s="167" t="s">
        <v>199</v>
      </c>
      <c r="D81" s="163" t="s">
        <v>200</v>
      </c>
      <c r="E81" s="163" t="s">
        <v>112</v>
      </c>
      <c r="F81" s="164">
        <v>8.0500000000000007</v>
      </c>
      <c r="G81" s="165">
        <v>0</v>
      </c>
      <c r="H81" s="165">
        <v>0</v>
      </c>
      <c r="I81" s="165">
        <f t="shared" ref="I81:I93" si="11">ROUND(F81*(G81+H81),2)</f>
        <v>0</v>
      </c>
      <c r="J81" s="163">
        <f t="shared" ref="J81:J93" si="12">ROUND(F81*(N81),2)</f>
        <v>0</v>
      </c>
      <c r="K81" s="1">
        <f t="shared" ref="K81:K93" si="13">ROUND(F81*(O81),2)</f>
        <v>0</v>
      </c>
      <c r="L81" s="1">
        <f t="shared" ref="L81:L93" si="14">ROUND(F81*(G81),2)</f>
        <v>0</v>
      </c>
      <c r="M81" s="1">
        <f t="shared" ref="M81:M93" si="15">ROUND(F81*(H81),2)</f>
        <v>0</v>
      </c>
      <c r="N81" s="1">
        <v>0</v>
      </c>
      <c r="O81" s="1"/>
      <c r="P81" s="158"/>
      <c r="Q81" s="158"/>
      <c r="R81" s="158"/>
      <c r="S81" s="148"/>
      <c r="V81" s="162">
        <f>ROUND(F81*(X81),3)</f>
        <v>2.3E-2</v>
      </c>
      <c r="X81">
        <v>2.8700000000000002E-3</v>
      </c>
      <c r="Z81">
        <v>0</v>
      </c>
    </row>
    <row r="82" spans="1:26" ht="24.95" customHeight="1" x14ac:dyDescent="0.25">
      <c r="A82" s="166"/>
      <c r="B82" s="163" t="s">
        <v>198</v>
      </c>
      <c r="C82" s="167" t="s">
        <v>201</v>
      </c>
      <c r="D82" s="163" t="s">
        <v>202</v>
      </c>
      <c r="E82" s="163" t="s">
        <v>150</v>
      </c>
      <c r="F82" s="164">
        <v>1</v>
      </c>
      <c r="G82" s="165">
        <v>0</v>
      </c>
      <c r="H82" s="165">
        <v>0</v>
      </c>
      <c r="I82" s="165">
        <f t="shared" si="11"/>
        <v>0</v>
      </c>
      <c r="J82" s="163">
        <f t="shared" si="12"/>
        <v>0</v>
      </c>
      <c r="K82" s="1">
        <f t="shared" si="13"/>
        <v>0</v>
      </c>
      <c r="L82" s="1">
        <f t="shared" si="14"/>
        <v>0</v>
      </c>
      <c r="M82" s="1">
        <f t="shared" si="15"/>
        <v>0</v>
      </c>
      <c r="N82" s="1">
        <v>0</v>
      </c>
      <c r="O82" s="1"/>
      <c r="P82" s="158"/>
      <c r="Q82" s="158"/>
      <c r="R82" s="158"/>
      <c r="S82" s="148"/>
      <c r="V82" s="162">
        <f>ROUND(F82*(X82),3)</f>
        <v>1E-3</v>
      </c>
      <c r="X82">
        <v>1.1000000000000001E-3</v>
      </c>
      <c r="Z82">
        <v>0</v>
      </c>
    </row>
    <row r="83" spans="1:26" ht="24.95" customHeight="1" x14ac:dyDescent="0.25">
      <c r="A83" s="166"/>
      <c r="B83" s="163" t="s">
        <v>203</v>
      </c>
      <c r="C83" s="167" t="s">
        <v>204</v>
      </c>
      <c r="D83" s="163" t="s">
        <v>205</v>
      </c>
      <c r="E83" s="163" t="s">
        <v>182</v>
      </c>
      <c r="F83" s="164">
        <v>2.1</v>
      </c>
      <c r="G83" s="165">
        <v>0</v>
      </c>
      <c r="H83" s="165">
        <v>0</v>
      </c>
      <c r="I83" s="165">
        <f t="shared" si="11"/>
        <v>0</v>
      </c>
      <c r="J83" s="163">
        <f t="shared" si="12"/>
        <v>0</v>
      </c>
      <c r="K83" s="1">
        <f t="shared" si="13"/>
        <v>0</v>
      </c>
      <c r="L83" s="1">
        <f t="shared" si="14"/>
        <v>0</v>
      </c>
      <c r="M83" s="1">
        <f t="shared" si="15"/>
        <v>0</v>
      </c>
      <c r="N83" s="1">
        <v>0</v>
      </c>
      <c r="O83" s="1"/>
      <c r="P83" s="158"/>
      <c r="Q83" s="158"/>
      <c r="R83" s="158"/>
      <c r="S83" s="148"/>
      <c r="V83" s="162"/>
      <c r="Z83">
        <v>0</v>
      </c>
    </row>
    <row r="84" spans="1:26" ht="24.95" customHeight="1" x14ac:dyDescent="0.25">
      <c r="A84" s="166"/>
      <c r="B84" s="163" t="s">
        <v>198</v>
      </c>
      <c r="C84" s="167" t="s">
        <v>206</v>
      </c>
      <c r="D84" s="163" t="s">
        <v>207</v>
      </c>
      <c r="E84" s="163" t="s">
        <v>101</v>
      </c>
      <c r="F84" s="164">
        <v>118.80000000000001</v>
      </c>
      <c r="G84" s="165">
        <v>0</v>
      </c>
      <c r="H84" s="165">
        <v>0</v>
      </c>
      <c r="I84" s="165">
        <f t="shared" si="11"/>
        <v>0</v>
      </c>
      <c r="J84" s="163">
        <f t="shared" si="12"/>
        <v>0</v>
      </c>
      <c r="K84" s="1">
        <f t="shared" si="13"/>
        <v>0</v>
      </c>
      <c r="L84" s="1">
        <f t="shared" si="14"/>
        <v>0</v>
      </c>
      <c r="M84" s="1">
        <f t="shared" si="15"/>
        <v>0</v>
      </c>
      <c r="N84" s="1">
        <v>0</v>
      </c>
      <c r="O84" s="1"/>
      <c r="P84" s="158"/>
      <c r="Q84" s="158"/>
      <c r="R84" s="158"/>
      <c r="S84" s="148"/>
      <c r="V84" s="162">
        <f>ROUND(F84*(X84),3)</f>
        <v>0.89200000000000002</v>
      </c>
      <c r="X84">
        <v>7.5100000000000002E-3</v>
      </c>
      <c r="Z84">
        <v>0</v>
      </c>
    </row>
    <row r="85" spans="1:26" ht="24.95" customHeight="1" x14ac:dyDescent="0.25">
      <c r="A85" s="166"/>
      <c r="B85" s="163" t="s">
        <v>198</v>
      </c>
      <c r="C85" s="167" t="s">
        <v>208</v>
      </c>
      <c r="D85" s="163" t="s">
        <v>209</v>
      </c>
      <c r="E85" s="163" t="s">
        <v>101</v>
      </c>
      <c r="F85" s="164">
        <v>2.16</v>
      </c>
      <c r="G85" s="165">
        <v>0</v>
      </c>
      <c r="H85" s="165">
        <v>0</v>
      </c>
      <c r="I85" s="165">
        <f t="shared" si="11"/>
        <v>0</v>
      </c>
      <c r="J85" s="163">
        <f t="shared" si="12"/>
        <v>0</v>
      </c>
      <c r="K85" s="1">
        <f t="shared" si="13"/>
        <v>0</v>
      </c>
      <c r="L85" s="1">
        <f t="shared" si="14"/>
        <v>0</v>
      </c>
      <c r="M85" s="1">
        <f t="shared" si="15"/>
        <v>0</v>
      </c>
      <c r="N85" s="1">
        <v>0</v>
      </c>
      <c r="O85" s="1"/>
      <c r="P85" s="158"/>
      <c r="Q85" s="158"/>
      <c r="R85" s="158"/>
      <c r="S85" s="148"/>
      <c r="V85" s="162">
        <f>ROUND(F85*(X85),3)</f>
        <v>1.2999999999999999E-2</v>
      </c>
      <c r="X85">
        <v>6.0000000000000001E-3</v>
      </c>
      <c r="Z85">
        <v>0</v>
      </c>
    </row>
    <row r="86" spans="1:26" ht="24.95" customHeight="1" x14ac:dyDescent="0.25">
      <c r="A86" s="166"/>
      <c r="B86" s="163" t="s">
        <v>210</v>
      </c>
      <c r="C86" s="167" t="s">
        <v>211</v>
      </c>
      <c r="D86" s="163" t="s">
        <v>212</v>
      </c>
      <c r="E86" s="163" t="s">
        <v>112</v>
      </c>
      <c r="F86" s="164">
        <v>6.85</v>
      </c>
      <c r="G86" s="165">
        <v>0</v>
      </c>
      <c r="H86" s="165">
        <v>0</v>
      </c>
      <c r="I86" s="165">
        <f t="shared" si="11"/>
        <v>0</v>
      </c>
      <c r="J86" s="163">
        <f t="shared" si="12"/>
        <v>0</v>
      </c>
      <c r="K86" s="1">
        <f t="shared" si="13"/>
        <v>0</v>
      </c>
      <c r="L86" s="1">
        <f t="shared" si="14"/>
        <v>0</v>
      </c>
      <c r="M86" s="1">
        <f t="shared" si="15"/>
        <v>0</v>
      </c>
      <c r="N86" s="1">
        <v>0</v>
      </c>
      <c r="O86" s="1"/>
      <c r="P86" s="162">
        <v>4.15E-3</v>
      </c>
      <c r="Q86" s="158"/>
      <c r="R86" s="158">
        <v>4.15E-3</v>
      </c>
      <c r="S86" s="148">
        <f>ROUND(F86*(P86),3)</f>
        <v>2.8000000000000001E-2</v>
      </c>
      <c r="V86" s="162"/>
      <c r="Z86">
        <v>0</v>
      </c>
    </row>
    <row r="87" spans="1:26" ht="24.95" customHeight="1" x14ac:dyDescent="0.25">
      <c r="A87" s="166"/>
      <c r="B87" s="163" t="s">
        <v>213</v>
      </c>
      <c r="C87" s="167" t="s">
        <v>214</v>
      </c>
      <c r="D87" s="163" t="s">
        <v>215</v>
      </c>
      <c r="E87" s="163" t="s">
        <v>101</v>
      </c>
      <c r="F87" s="164">
        <v>118.80000000000001</v>
      </c>
      <c r="G87" s="165">
        <v>0</v>
      </c>
      <c r="H87" s="165">
        <v>0</v>
      </c>
      <c r="I87" s="165">
        <f t="shared" si="11"/>
        <v>0</v>
      </c>
      <c r="J87" s="163">
        <f t="shared" si="12"/>
        <v>0</v>
      </c>
      <c r="K87" s="1">
        <f t="shared" si="13"/>
        <v>0</v>
      </c>
      <c r="L87" s="1">
        <f t="shared" si="14"/>
        <v>0</v>
      </c>
      <c r="M87" s="1">
        <f t="shared" si="15"/>
        <v>0</v>
      </c>
      <c r="N87" s="1">
        <v>0</v>
      </c>
      <c r="O87" s="1"/>
      <c r="P87" s="162">
        <v>6.8999999999999999E-3</v>
      </c>
      <c r="Q87" s="158"/>
      <c r="R87" s="158">
        <v>6.8999999999999999E-3</v>
      </c>
      <c r="S87" s="148">
        <f>ROUND(F87*(P87),3)</f>
        <v>0.82</v>
      </c>
      <c r="V87" s="162"/>
      <c r="Z87">
        <v>0</v>
      </c>
    </row>
    <row r="88" spans="1:26" ht="24.95" customHeight="1" x14ac:dyDescent="0.25">
      <c r="A88" s="166"/>
      <c r="B88" s="163" t="s">
        <v>198</v>
      </c>
      <c r="C88" s="167" t="s">
        <v>216</v>
      </c>
      <c r="D88" s="163" t="s">
        <v>217</v>
      </c>
      <c r="E88" s="163" t="s">
        <v>112</v>
      </c>
      <c r="F88" s="164">
        <v>40.75</v>
      </c>
      <c r="G88" s="165">
        <v>0</v>
      </c>
      <c r="H88" s="165">
        <v>0</v>
      </c>
      <c r="I88" s="165">
        <f t="shared" si="11"/>
        <v>0</v>
      </c>
      <c r="J88" s="163">
        <f t="shared" si="12"/>
        <v>0</v>
      </c>
      <c r="K88" s="1">
        <f t="shared" si="13"/>
        <v>0</v>
      </c>
      <c r="L88" s="1">
        <f t="shared" si="14"/>
        <v>0</v>
      </c>
      <c r="M88" s="1">
        <f t="shared" si="15"/>
        <v>0</v>
      </c>
      <c r="N88" s="1">
        <v>0</v>
      </c>
      <c r="O88" s="1"/>
      <c r="P88" s="158"/>
      <c r="Q88" s="158"/>
      <c r="R88" s="158"/>
      <c r="S88" s="148"/>
      <c r="V88" s="162">
        <f>ROUND(F88*(X88),3)</f>
        <v>9.8000000000000004E-2</v>
      </c>
      <c r="X88">
        <v>2.3999999999999998E-3</v>
      </c>
      <c r="Z88">
        <v>0</v>
      </c>
    </row>
    <row r="89" spans="1:26" ht="24.95" customHeight="1" x14ac:dyDescent="0.25">
      <c r="A89" s="166"/>
      <c r="B89" s="163" t="s">
        <v>198</v>
      </c>
      <c r="C89" s="167" t="s">
        <v>218</v>
      </c>
      <c r="D89" s="163" t="s">
        <v>219</v>
      </c>
      <c r="E89" s="163" t="s">
        <v>112</v>
      </c>
      <c r="F89" s="164">
        <v>9</v>
      </c>
      <c r="G89" s="165">
        <v>0</v>
      </c>
      <c r="H89" s="165">
        <v>0</v>
      </c>
      <c r="I89" s="165">
        <f t="shared" si="11"/>
        <v>0</v>
      </c>
      <c r="J89" s="163">
        <f t="shared" si="12"/>
        <v>0</v>
      </c>
      <c r="K89" s="1">
        <f t="shared" si="13"/>
        <v>0</v>
      </c>
      <c r="L89" s="1">
        <f t="shared" si="14"/>
        <v>0</v>
      </c>
      <c r="M89" s="1">
        <f t="shared" si="15"/>
        <v>0</v>
      </c>
      <c r="N89" s="1">
        <v>0</v>
      </c>
      <c r="O89" s="1"/>
      <c r="P89" s="158"/>
      <c r="Q89" s="158"/>
      <c r="R89" s="158"/>
      <c r="S89" s="148"/>
      <c r="V89" s="162">
        <f>ROUND(F89*(X89),3)</f>
        <v>0.03</v>
      </c>
      <c r="X89">
        <v>3.3E-3</v>
      </c>
      <c r="Z89">
        <v>0</v>
      </c>
    </row>
    <row r="90" spans="1:26" ht="24.95" customHeight="1" x14ac:dyDescent="0.25">
      <c r="A90" s="166"/>
      <c r="B90" s="163" t="s">
        <v>198</v>
      </c>
      <c r="C90" s="167" t="s">
        <v>220</v>
      </c>
      <c r="D90" s="163" t="s">
        <v>221</v>
      </c>
      <c r="E90" s="163" t="s">
        <v>112</v>
      </c>
      <c r="F90" s="164">
        <v>3.8</v>
      </c>
      <c r="G90" s="165">
        <v>0</v>
      </c>
      <c r="H90" s="165">
        <v>0</v>
      </c>
      <c r="I90" s="165">
        <f t="shared" si="11"/>
        <v>0</v>
      </c>
      <c r="J90" s="163">
        <f t="shared" si="12"/>
        <v>0</v>
      </c>
      <c r="K90" s="1">
        <f t="shared" si="13"/>
        <v>0</v>
      </c>
      <c r="L90" s="1">
        <f t="shared" si="14"/>
        <v>0</v>
      </c>
      <c r="M90" s="1">
        <f t="shared" si="15"/>
        <v>0</v>
      </c>
      <c r="N90" s="1">
        <v>0</v>
      </c>
      <c r="O90" s="1"/>
      <c r="P90" s="158"/>
      <c r="Q90" s="158"/>
      <c r="R90" s="158"/>
      <c r="S90" s="148"/>
      <c r="V90" s="162">
        <f>ROUND(F90*(X90),3)</f>
        <v>1.4E-2</v>
      </c>
      <c r="X90">
        <v>3.5599999999999998E-3</v>
      </c>
      <c r="Z90">
        <v>0</v>
      </c>
    </row>
    <row r="91" spans="1:26" ht="24.95" customHeight="1" x14ac:dyDescent="0.25">
      <c r="A91" s="166"/>
      <c r="B91" s="163" t="s">
        <v>210</v>
      </c>
      <c r="C91" s="167" t="s">
        <v>222</v>
      </c>
      <c r="D91" s="163" t="s">
        <v>223</v>
      </c>
      <c r="E91" s="163" t="s">
        <v>112</v>
      </c>
      <c r="F91" s="164">
        <v>9</v>
      </c>
      <c r="G91" s="165">
        <v>0</v>
      </c>
      <c r="H91" s="165">
        <v>0</v>
      </c>
      <c r="I91" s="165">
        <f t="shared" si="11"/>
        <v>0</v>
      </c>
      <c r="J91" s="163">
        <f t="shared" si="12"/>
        <v>0</v>
      </c>
      <c r="K91" s="1">
        <f t="shared" si="13"/>
        <v>0</v>
      </c>
      <c r="L91" s="1">
        <f t="shared" si="14"/>
        <v>0</v>
      </c>
      <c r="M91" s="1">
        <f t="shared" si="15"/>
        <v>0</v>
      </c>
      <c r="N91" s="1">
        <v>0</v>
      </c>
      <c r="O91" s="1"/>
      <c r="P91" s="162">
        <v>1.3600000000000001E-3</v>
      </c>
      <c r="Q91" s="158"/>
      <c r="R91" s="158">
        <v>1.3600000000000001E-3</v>
      </c>
      <c r="S91" s="148">
        <f>ROUND(F91*(P91),3)</f>
        <v>1.2E-2</v>
      </c>
      <c r="V91" s="162"/>
      <c r="Z91">
        <v>0</v>
      </c>
    </row>
    <row r="92" spans="1:26" ht="24.95" customHeight="1" x14ac:dyDescent="0.25">
      <c r="A92" s="166"/>
      <c r="B92" s="163" t="s">
        <v>210</v>
      </c>
      <c r="C92" s="167" t="s">
        <v>224</v>
      </c>
      <c r="D92" s="163" t="s">
        <v>225</v>
      </c>
      <c r="E92" s="163" t="s">
        <v>112</v>
      </c>
      <c r="F92" s="164">
        <v>40.299999999999997</v>
      </c>
      <c r="G92" s="165">
        <v>0</v>
      </c>
      <c r="H92" s="165">
        <v>0</v>
      </c>
      <c r="I92" s="165">
        <f t="shared" si="11"/>
        <v>0</v>
      </c>
      <c r="J92" s="163">
        <f t="shared" si="12"/>
        <v>0</v>
      </c>
      <c r="K92" s="1">
        <f t="shared" si="13"/>
        <v>0</v>
      </c>
      <c r="L92" s="1">
        <f t="shared" si="14"/>
        <v>0</v>
      </c>
      <c r="M92" s="1">
        <f t="shared" si="15"/>
        <v>0</v>
      </c>
      <c r="N92" s="1">
        <v>0</v>
      </c>
      <c r="O92" s="1"/>
      <c r="P92" s="162">
        <v>6.2199999999999998E-3</v>
      </c>
      <c r="Q92" s="158"/>
      <c r="R92" s="158">
        <v>6.2199999999999998E-3</v>
      </c>
      <c r="S92" s="148">
        <f>ROUND(F92*(P92),3)</f>
        <v>0.251</v>
      </c>
      <c r="V92" s="162"/>
      <c r="Z92">
        <v>0</v>
      </c>
    </row>
    <row r="93" spans="1:26" ht="24.95" customHeight="1" x14ac:dyDescent="0.25">
      <c r="A93" s="166"/>
      <c r="B93" s="163" t="s">
        <v>203</v>
      </c>
      <c r="C93" s="167" t="s">
        <v>226</v>
      </c>
      <c r="D93" s="163" t="s">
        <v>227</v>
      </c>
      <c r="E93" s="163" t="s">
        <v>112</v>
      </c>
      <c r="F93" s="164">
        <v>3.8</v>
      </c>
      <c r="G93" s="165">
        <v>0</v>
      </c>
      <c r="H93" s="165">
        <v>0</v>
      </c>
      <c r="I93" s="165">
        <f t="shared" si="11"/>
        <v>0</v>
      </c>
      <c r="J93" s="163">
        <f t="shared" si="12"/>
        <v>0</v>
      </c>
      <c r="K93" s="1">
        <f t="shared" si="13"/>
        <v>0</v>
      </c>
      <c r="L93" s="1">
        <f t="shared" si="14"/>
        <v>0</v>
      </c>
      <c r="M93" s="1">
        <f t="shared" si="15"/>
        <v>0</v>
      </c>
      <c r="N93" s="1">
        <v>0</v>
      </c>
      <c r="O93" s="1"/>
      <c r="P93" s="158"/>
      <c r="Q93" s="158"/>
      <c r="R93" s="158"/>
      <c r="S93" s="148"/>
      <c r="V93" s="162"/>
      <c r="Z93">
        <v>0</v>
      </c>
    </row>
    <row r="94" spans="1:26" x14ac:dyDescent="0.25">
      <c r="A94" s="148"/>
      <c r="B94" s="148"/>
      <c r="C94" s="148"/>
      <c r="D94" s="148" t="s">
        <v>77</v>
      </c>
      <c r="E94" s="148"/>
      <c r="F94" s="162"/>
      <c r="G94" s="151">
        <f>ROUND((SUM(L80:L93))/1,2)</f>
        <v>0</v>
      </c>
      <c r="H94" s="151">
        <f>ROUND((SUM(M80:M93))/1,2)</f>
        <v>0</v>
      </c>
      <c r="I94" s="151">
        <f>ROUND((SUM(I80:I93))/1,2)</f>
        <v>0</v>
      </c>
      <c r="J94" s="148"/>
      <c r="K94" s="148"/>
      <c r="L94" s="148">
        <f>ROUND((SUM(L80:L93))/1,2)</f>
        <v>0</v>
      </c>
      <c r="M94" s="148">
        <f>ROUND((SUM(M80:M93))/1,2)</f>
        <v>0</v>
      </c>
      <c r="N94" s="148"/>
      <c r="O94" s="148"/>
      <c r="P94" s="168"/>
      <c r="Q94" s="148"/>
      <c r="R94" s="148"/>
      <c r="S94" s="168">
        <f>ROUND((SUM(S80:S93))/1,2)</f>
        <v>1.1100000000000001</v>
      </c>
      <c r="T94" s="145"/>
      <c r="U94" s="145"/>
      <c r="V94" s="2">
        <f>ROUND((SUM(V80:V93))/1,2)</f>
        <v>1.07</v>
      </c>
      <c r="W94" s="145"/>
      <c r="X94" s="145"/>
      <c r="Y94" s="145"/>
      <c r="Z94" s="145"/>
    </row>
    <row r="95" spans="1:26" x14ac:dyDescent="0.25">
      <c r="A95" s="1"/>
      <c r="B95" s="1"/>
      <c r="C95" s="1"/>
      <c r="D95" s="1"/>
      <c r="E95" s="1"/>
      <c r="F95" s="158"/>
      <c r="G95" s="141"/>
      <c r="H95" s="141"/>
      <c r="I95" s="141"/>
      <c r="J95" s="1"/>
      <c r="K95" s="1"/>
      <c r="L95" s="1"/>
      <c r="M95" s="1"/>
      <c r="N95" s="1"/>
      <c r="O95" s="1"/>
      <c r="P95" s="1"/>
      <c r="Q95" s="1"/>
      <c r="R95" s="1"/>
      <c r="S95" s="1"/>
      <c r="V95" s="1"/>
    </row>
    <row r="96" spans="1:26" x14ac:dyDescent="0.25">
      <c r="A96" s="148"/>
      <c r="B96" s="148"/>
      <c r="C96" s="148"/>
      <c r="D96" s="148" t="s">
        <v>78</v>
      </c>
      <c r="E96" s="148"/>
      <c r="F96" s="162"/>
      <c r="G96" s="149"/>
      <c r="H96" s="149"/>
      <c r="I96" s="149"/>
      <c r="J96" s="148"/>
      <c r="K96" s="148"/>
      <c r="L96" s="148"/>
      <c r="M96" s="148"/>
      <c r="N96" s="148"/>
      <c r="O96" s="148"/>
      <c r="P96" s="148"/>
      <c r="Q96" s="148"/>
      <c r="R96" s="148"/>
      <c r="S96" s="148"/>
      <c r="T96" s="145"/>
      <c r="U96" s="145"/>
      <c r="V96" s="148"/>
      <c r="W96" s="145"/>
      <c r="X96" s="145"/>
      <c r="Y96" s="145"/>
      <c r="Z96" s="145"/>
    </row>
    <row r="97" spans="1:26" ht="24.95" customHeight="1" x14ac:dyDescent="0.25">
      <c r="A97" s="166"/>
      <c r="B97" s="163" t="s">
        <v>228</v>
      </c>
      <c r="C97" s="167" t="s">
        <v>229</v>
      </c>
      <c r="D97" s="163" t="s">
        <v>230</v>
      </c>
      <c r="E97" s="163" t="s">
        <v>112</v>
      </c>
      <c r="F97" s="164">
        <v>2.7</v>
      </c>
      <c r="G97" s="165">
        <v>0</v>
      </c>
      <c r="H97" s="165">
        <v>0</v>
      </c>
      <c r="I97" s="165">
        <f t="shared" ref="I97:I106" si="16">ROUND(F97*(G97+H97),2)</f>
        <v>0</v>
      </c>
      <c r="J97" s="163">
        <f t="shared" ref="J97:J106" si="17">ROUND(F97*(N97),2)</f>
        <v>0</v>
      </c>
      <c r="K97" s="1">
        <f t="shared" ref="K97:K106" si="18">ROUND(F97*(O97),2)</f>
        <v>0</v>
      </c>
      <c r="L97" s="1">
        <f t="shared" ref="L97:L106" si="19">ROUND(F97*(G97),2)</f>
        <v>0</v>
      </c>
      <c r="M97" s="1">
        <f t="shared" ref="M97:M106" si="20">ROUND(F97*(H97),2)</f>
        <v>0</v>
      </c>
      <c r="N97" s="1">
        <v>0</v>
      </c>
      <c r="O97" s="1"/>
      <c r="P97" s="158"/>
      <c r="Q97" s="158"/>
      <c r="R97" s="158"/>
      <c r="S97" s="148"/>
      <c r="V97" s="162">
        <f>ROUND(F97*(X97),3)</f>
        <v>4.3999999999999997E-2</v>
      </c>
      <c r="X97">
        <v>1.6379999999999999E-2</v>
      </c>
      <c r="Z97">
        <v>0</v>
      </c>
    </row>
    <row r="98" spans="1:26" ht="24.95" customHeight="1" x14ac:dyDescent="0.25">
      <c r="A98" s="166"/>
      <c r="B98" s="163" t="s">
        <v>231</v>
      </c>
      <c r="C98" s="167" t="s">
        <v>232</v>
      </c>
      <c r="D98" s="163" t="s">
        <v>233</v>
      </c>
      <c r="E98" s="163" t="s">
        <v>150</v>
      </c>
      <c r="F98" s="164">
        <v>1</v>
      </c>
      <c r="G98" s="165">
        <v>0</v>
      </c>
      <c r="H98" s="165">
        <v>0</v>
      </c>
      <c r="I98" s="165">
        <f t="shared" si="16"/>
        <v>0</v>
      </c>
      <c r="J98" s="163">
        <f t="shared" si="17"/>
        <v>0</v>
      </c>
      <c r="K98" s="1">
        <f t="shared" si="18"/>
        <v>0</v>
      </c>
      <c r="L98" s="1">
        <f t="shared" si="19"/>
        <v>0</v>
      </c>
      <c r="M98" s="1">
        <f t="shared" si="20"/>
        <v>0</v>
      </c>
      <c r="N98" s="1">
        <v>0</v>
      </c>
      <c r="O98" s="1"/>
      <c r="P98" s="158"/>
      <c r="Q98" s="158"/>
      <c r="R98" s="158"/>
      <c r="S98" s="148"/>
      <c r="V98" s="162"/>
      <c r="Z98">
        <v>0</v>
      </c>
    </row>
    <row r="99" spans="1:26" ht="24.95" customHeight="1" x14ac:dyDescent="0.25">
      <c r="A99" s="166"/>
      <c r="B99" s="163" t="s">
        <v>196</v>
      </c>
      <c r="C99" s="167" t="s">
        <v>234</v>
      </c>
      <c r="D99" s="163" t="s">
        <v>235</v>
      </c>
      <c r="E99" s="163" t="s">
        <v>150</v>
      </c>
      <c r="F99" s="164">
        <v>1</v>
      </c>
      <c r="G99" s="165">
        <v>0</v>
      </c>
      <c r="H99" s="165">
        <v>0</v>
      </c>
      <c r="I99" s="165">
        <f t="shared" si="16"/>
        <v>0</v>
      </c>
      <c r="J99" s="163">
        <f t="shared" si="17"/>
        <v>0</v>
      </c>
      <c r="K99" s="1">
        <f t="shared" si="18"/>
        <v>0</v>
      </c>
      <c r="L99" s="1">
        <f t="shared" si="19"/>
        <v>0</v>
      </c>
      <c r="M99" s="1">
        <f t="shared" si="20"/>
        <v>0</v>
      </c>
      <c r="N99" s="1">
        <v>0</v>
      </c>
      <c r="O99" s="1"/>
      <c r="P99" s="158"/>
      <c r="Q99" s="158"/>
      <c r="R99" s="158"/>
      <c r="S99" s="148"/>
      <c r="V99" s="162"/>
      <c r="Z99">
        <v>0</v>
      </c>
    </row>
    <row r="100" spans="1:26" ht="24.95" customHeight="1" x14ac:dyDescent="0.25">
      <c r="A100" s="166"/>
      <c r="B100" s="163" t="s">
        <v>231</v>
      </c>
      <c r="C100" s="167" t="s">
        <v>236</v>
      </c>
      <c r="D100" s="163" t="s">
        <v>237</v>
      </c>
      <c r="E100" s="163" t="s">
        <v>150</v>
      </c>
      <c r="F100" s="164">
        <v>1</v>
      </c>
      <c r="G100" s="165">
        <v>0</v>
      </c>
      <c r="H100" s="165">
        <v>0</v>
      </c>
      <c r="I100" s="165">
        <f t="shared" si="16"/>
        <v>0</v>
      </c>
      <c r="J100" s="163">
        <f t="shared" si="17"/>
        <v>0</v>
      </c>
      <c r="K100" s="1">
        <f t="shared" si="18"/>
        <v>0</v>
      </c>
      <c r="L100" s="1">
        <f t="shared" si="19"/>
        <v>0</v>
      </c>
      <c r="M100" s="1">
        <f t="shared" si="20"/>
        <v>0</v>
      </c>
      <c r="N100" s="1">
        <v>0</v>
      </c>
      <c r="O100" s="1"/>
      <c r="P100" s="162">
        <v>1.0000000000000001E-5</v>
      </c>
      <c r="Q100" s="158"/>
      <c r="R100" s="158">
        <v>1.0000000000000001E-5</v>
      </c>
      <c r="S100" s="148">
        <f>ROUND(F100*(P100),3)</f>
        <v>0</v>
      </c>
      <c r="V100" s="162"/>
      <c r="Z100">
        <v>0</v>
      </c>
    </row>
    <row r="101" spans="1:26" ht="24.95" customHeight="1" x14ac:dyDescent="0.25">
      <c r="A101" s="166"/>
      <c r="B101" s="163" t="s">
        <v>196</v>
      </c>
      <c r="C101" s="167" t="s">
        <v>238</v>
      </c>
      <c r="D101" s="163" t="s">
        <v>239</v>
      </c>
      <c r="E101" s="163" t="s">
        <v>150</v>
      </c>
      <c r="F101" s="164">
        <v>1</v>
      </c>
      <c r="G101" s="165">
        <v>0</v>
      </c>
      <c r="H101" s="165">
        <v>0</v>
      </c>
      <c r="I101" s="165">
        <f t="shared" si="16"/>
        <v>0</v>
      </c>
      <c r="J101" s="163">
        <f t="shared" si="17"/>
        <v>0</v>
      </c>
      <c r="K101" s="1">
        <f t="shared" si="18"/>
        <v>0</v>
      </c>
      <c r="L101" s="1">
        <f t="shared" si="19"/>
        <v>0</v>
      </c>
      <c r="M101" s="1">
        <f t="shared" si="20"/>
        <v>0</v>
      </c>
      <c r="N101" s="1">
        <v>0</v>
      </c>
      <c r="O101" s="1"/>
      <c r="P101" s="162">
        <v>1.3500000000000001E-3</v>
      </c>
      <c r="Q101" s="158"/>
      <c r="R101" s="158">
        <v>1.3500000000000001E-3</v>
      </c>
      <c r="S101" s="148">
        <f>ROUND(F101*(P101),3)</f>
        <v>1E-3</v>
      </c>
      <c r="V101" s="162"/>
      <c r="Z101">
        <v>0</v>
      </c>
    </row>
    <row r="102" spans="1:26" ht="24.95" customHeight="1" x14ac:dyDescent="0.25">
      <c r="A102" s="166"/>
      <c r="B102" s="163" t="s">
        <v>196</v>
      </c>
      <c r="C102" s="167" t="s">
        <v>240</v>
      </c>
      <c r="D102" s="163" t="s">
        <v>241</v>
      </c>
      <c r="E102" s="163" t="s">
        <v>150</v>
      </c>
      <c r="F102" s="164">
        <v>1</v>
      </c>
      <c r="G102" s="165">
        <v>0</v>
      </c>
      <c r="H102" s="165">
        <v>0</v>
      </c>
      <c r="I102" s="165">
        <f t="shared" si="16"/>
        <v>0</v>
      </c>
      <c r="J102" s="163">
        <f t="shared" si="17"/>
        <v>0</v>
      </c>
      <c r="K102" s="1">
        <f t="shared" si="18"/>
        <v>0</v>
      </c>
      <c r="L102" s="1">
        <f t="shared" si="19"/>
        <v>0</v>
      </c>
      <c r="M102" s="1">
        <f t="shared" si="20"/>
        <v>0</v>
      </c>
      <c r="N102" s="1">
        <v>0</v>
      </c>
      <c r="O102" s="1"/>
      <c r="P102" s="162">
        <v>2.1800000000000001E-3</v>
      </c>
      <c r="Q102" s="158"/>
      <c r="R102" s="158">
        <v>2.1800000000000001E-3</v>
      </c>
      <c r="S102" s="148">
        <f>ROUND(F102*(P102),3)</f>
        <v>2E-3</v>
      </c>
      <c r="V102" s="162"/>
      <c r="Z102">
        <v>0</v>
      </c>
    </row>
    <row r="103" spans="1:26" ht="24.95" customHeight="1" x14ac:dyDescent="0.25">
      <c r="A103" s="166"/>
      <c r="B103" s="163" t="s">
        <v>242</v>
      </c>
      <c r="C103" s="167" t="s">
        <v>243</v>
      </c>
      <c r="D103" s="163" t="s">
        <v>244</v>
      </c>
      <c r="E103" s="163" t="s">
        <v>150</v>
      </c>
      <c r="F103" s="164">
        <v>1</v>
      </c>
      <c r="G103" s="165">
        <v>0</v>
      </c>
      <c r="H103" s="165">
        <v>0</v>
      </c>
      <c r="I103" s="165">
        <f t="shared" si="16"/>
        <v>0</v>
      </c>
      <c r="J103" s="163">
        <f t="shared" si="17"/>
        <v>0</v>
      </c>
      <c r="K103" s="1">
        <f t="shared" si="18"/>
        <v>0</v>
      </c>
      <c r="L103" s="1">
        <f t="shared" si="19"/>
        <v>0</v>
      </c>
      <c r="M103" s="1">
        <f t="shared" si="20"/>
        <v>0</v>
      </c>
      <c r="N103" s="1">
        <v>0</v>
      </c>
      <c r="O103" s="1"/>
      <c r="P103" s="158"/>
      <c r="Q103" s="158"/>
      <c r="R103" s="158"/>
      <c r="S103" s="148"/>
      <c r="V103" s="162"/>
      <c r="Z103">
        <v>0</v>
      </c>
    </row>
    <row r="104" spans="1:26" ht="24.95" customHeight="1" x14ac:dyDescent="0.25">
      <c r="A104" s="166"/>
      <c r="B104" s="163" t="s">
        <v>245</v>
      </c>
      <c r="C104" s="167" t="s">
        <v>246</v>
      </c>
      <c r="D104" s="163" t="s">
        <v>247</v>
      </c>
      <c r="E104" s="163" t="s">
        <v>248</v>
      </c>
      <c r="F104" s="164">
        <v>1</v>
      </c>
      <c r="G104" s="165">
        <v>0</v>
      </c>
      <c r="H104" s="165">
        <v>0</v>
      </c>
      <c r="I104" s="165">
        <f t="shared" si="16"/>
        <v>0</v>
      </c>
      <c r="J104" s="163">
        <f t="shared" si="17"/>
        <v>0</v>
      </c>
      <c r="K104" s="1">
        <f t="shared" si="18"/>
        <v>0</v>
      </c>
      <c r="L104" s="1">
        <f t="shared" si="19"/>
        <v>0</v>
      </c>
      <c r="M104" s="1">
        <f t="shared" si="20"/>
        <v>0</v>
      </c>
      <c r="N104" s="1">
        <v>0</v>
      </c>
      <c r="O104" s="1"/>
      <c r="P104" s="158"/>
      <c r="Q104" s="158"/>
      <c r="R104" s="158"/>
      <c r="S104" s="148"/>
      <c r="V104" s="162"/>
      <c r="Z104">
        <v>0</v>
      </c>
    </row>
    <row r="105" spans="1:26" ht="24.95" customHeight="1" x14ac:dyDescent="0.25">
      <c r="A105" s="166"/>
      <c r="B105" s="163" t="s">
        <v>231</v>
      </c>
      <c r="C105" s="167" t="s">
        <v>249</v>
      </c>
      <c r="D105" s="163" t="s">
        <v>250</v>
      </c>
      <c r="E105" s="163" t="s">
        <v>150</v>
      </c>
      <c r="F105" s="164">
        <v>1</v>
      </c>
      <c r="G105" s="165">
        <v>0</v>
      </c>
      <c r="H105" s="165">
        <v>0</v>
      </c>
      <c r="I105" s="165">
        <f t="shared" si="16"/>
        <v>0</v>
      </c>
      <c r="J105" s="163">
        <f t="shared" si="17"/>
        <v>0</v>
      </c>
      <c r="K105" s="1">
        <f t="shared" si="18"/>
        <v>0</v>
      </c>
      <c r="L105" s="1">
        <f t="shared" si="19"/>
        <v>0</v>
      </c>
      <c r="M105" s="1">
        <f t="shared" si="20"/>
        <v>0</v>
      </c>
      <c r="N105" s="1">
        <v>0</v>
      </c>
      <c r="O105" s="1"/>
      <c r="P105" s="162">
        <v>3.0000000000000001E-5</v>
      </c>
      <c r="Q105" s="158"/>
      <c r="R105" s="158">
        <v>3.0000000000000001E-5</v>
      </c>
      <c r="S105" s="148">
        <f>ROUND(F105*(P105),3)</f>
        <v>0</v>
      </c>
      <c r="V105" s="162"/>
      <c r="Z105">
        <v>0</v>
      </c>
    </row>
    <row r="106" spans="1:26" ht="24.95" customHeight="1" x14ac:dyDescent="0.25">
      <c r="A106" s="166"/>
      <c r="B106" s="163" t="s">
        <v>231</v>
      </c>
      <c r="C106" s="167" t="s">
        <v>251</v>
      </c>
      <c r="D106" s="163" t="s">
        <v>252</v>
      </c>
      <c r="E106" s="163" t="s">
        <v>182</v>
      </c>
      <c r="F106" s="164">
        <v>0.89999999999999991</v>
      </c>
      <c r="G106" s="165">
        <v>0</v>
      </c>
      <c r="H106" s="165">
        <v>0</v>
      </c>
      <c r="I106" s="165">
        <f t="shared" si="16"/>
        <v>0</v>
      </c>
      <c r="J106" s="163">
        <f t="shared" si="17"/>
        <v>0</v>
      </c>
      <c r="K106" s="1">
        <f t="shared" si="18"/>
        <v>0</v>
      </c>
      <c r="L106" s="1">
        <f t="shared" si="19"/>
        <v>0</v>
      </c>
      <c r="M106" s="1">
        <f t="shared" si="20"/>
        <v>0</v>
      </c>
      <c r="N106" s="1">
        <v>0</v>
      </c>
      <c r="O106" s="1"/>
      <c r="P106" s="158"/>
      <c r="Q106" s="158"/>
      <c r="R106" s="158"/>
      <c r="S106" s="148"/>
      <c r="V106" s="162"/>
      <c r="Z106">
        <v>0</v>
      </c>
    </row>
    <row r="107" spans="1:26" x14ac:dyDescent="0.25">
      <c r="A107" s="148"/>
      <c r="B107" s="148"/>
      <c r="C107" s="148"/>
      <c r="D107" s="148" t="s">
        <v>78</v>
      </c>
      <c r="E107" s="148"/>
      <c r="F107" s="162"/>
      <c r="G107" s="151">
        <f>ROUND((SUM(L96:L106))/1,2)</f>
        <v>0</v>
      </c>
      <c r="H107" s="151">
        <f>ROUND((SUM(M96:M106))/1,2)</f>
        <v>0</v>
      </c>
      <c r="I107" s="151">
        <f>ROUND((SUM(I96:I106))/1,2)</f>
        <v>0</v>
      </c>
      <c r="J107" s="148"/>
      <c r="K107" s="148"/>
      <c r="L107" s="148">
        <f>ROUND((SUM(L96:L106))/1,2)</f>
        <v>0</v>
      </c>
      <c r="M107" s="148">
        <f>ROUND((SUM(M96:M106))/1,2)</f>
        <v>0</v>
      </c>
      <c r="N107" s="148"/>
      <c r="O107" s="148"/>
      <c r="P107" s="168"/>
      <c r="Q107" s="148"/>
      <c r="R107" s="148"/>
      <c r="S107" s="168">
        <f>ROUND((SUM(S96:S106))/1,2)</f>
        <v>0</v>
      </c>
      <c r="T107" s="145"/>
      <c r="U107" s="145"/>
      <c r="V107" s="2">
        <f>ROUND((SUM(V96:V106))/1,2)</f>
        <v>0.04</v>
      </c>
      <c r="W107" s="145"/>
      <c r="X107" s="145"/>
      <c r="Y107" s="145"/>
      <c r="Z107" s="145"/>
    </row>
    <row r="108" spans="1:26" x14ac:dyDescent="0.25">
      <c r="A108" s="1"/>
      <c r="B108" s="1"/>
      <c r="C108" s="1"/>
      <c r="D108" s="1"/>
      <c r="E108" s="1"/>
      <c r="F108" s="158"/>
      <c r="G108" s="141"/>
      <c r="H108" s="141"/>
      <c r="I108" s="141"/>
      <c r="J108" s="1"/>
      <c r="K108" s="1"/>
      <c r="L108" s="1"/>
      <c r="M108" s="1"/>
      <c r="N108" s="1"/>
      <c r="O108" s="1"/>
      <c r="P108" s="1"/>
      <c r="Q108" s="1"/>
      <c r="R108" s="1"/>
      <c r="S108" s="1"/>
      <c r="V108" s="1"/>
    </row>
    <row r="109" spans="1:26" x14ac:dyDescent="0.25">
      <c r="A109" s="148"/>
      <c r="B109" s="148"/>
      <c r="C109" s="148"/>
      <c r="D109" s="148" t="s">
        <v>79</v>
      </c>
      <c r="E109" s="148"/>
      <c r="F109" s="162"/>
      <c r="G109" s="149"/>
      <c r="H109" s="149"/>
      <c r="I109" s="149"/>
      <c r="J109" s="148"/>
      <c r="K109" s="148"/>
      <c r="L109" s="148"/>
      <c r="M109" s="148"/>
      <c r="N109" s="148"/>
      <c r="O109" s="148"/>
      <c r="P109" s="148"/>
      <c r="Q109" s="148"/>
      <c r="R109" s="148"/>
      <c r="S109" s="148"/>
      <c r="T109" s="145"/>
      <c r="U109" s="145"/>
      <c r="V109" s="148"/>
      <c r="W109" s="145"/>
      <c r="X109" s="145"/>
      <c r="Y109" s="145"/>
      <c r="Z109" s="145"/>
    </row>
    <row r="110" spans="1:26" ht="24.95" customHeight="1" x14ac:dyDescent="0.25">
      <c r="A110" s="166"/>
      <c r="B110" s="163" t="s">
        <v>253</v>
      </c>
      <c r="C110" s="167" t="s">
        <v>254</v>
      </c>
      <c r="D110" s="163" t="s">
        <v>255</v>
      </c>
      <c r="E110" s="163" t="s">
        <v>101</v>
      </c>
      <c r="F110" s="164">
        <v>1.7309999999999999</v>
      </c>
      <c r="G110" s="165">
        <v>0</v>
      </c>
      <c r="H110" s="165">
        <v>0</v>
      </c>
      <c r="I110" s="165">
        <f t="shared" ref="I110:I120" si="21">ROUND(F110*(G110+H110),2)</f>
        <v>0</v>
      </c>
      <c r="J110" s="163">
        <f t="shared" ref="J110:J120" si="22">ROUND(F110*(N110),2)</f>
        <v>0</v>
      </c>
      <c r="K110" s="1">
        <f t="shared" ref="K110:K120" si="23">ROUND(F110*(O110),2)</f>
        <v>0</v>
      </c>
      <c r="L110" s="1">
        <f t="shared" ref="L110:L120" si="24">ROUND(F110*(G110),2)</f>
        <v>0</v>
      </c>
      <c r="M110" s="1">
        <f t="shared" ref="M110:M120" si="25">ROUND(F110*(H110),2)</f>
        <v>0</v>
      </c>
      <c r="N110" s="1">
        <v>0</v>
      </c>
      <c r="O110" s="1"/>
      <c r="P110" s="158"/>
      <c r="Q110" s="158"/>
      <c r="R110" s="158"/>
      <c r="S110" s="148"/>
      <c r="V110" s="162">
        <f>ROUND(F110*(X110),3)</f>
        <v>2E-3</v>
      </c>
      <c r="X110">
        <v>1E-3</v>
      </c>
      <c r="Z110">
        <v>0</v>
      </c>
    </row>
    <row r="111" spans="1:26" ht="24.95" customHeight="1" x14ac:dyDescent="0.25">
      <c r="A111" s="166"/>
      <c r="B111" s="163" t="s">
        <v>256</v>
      </c>
      <c r="C111" s="167" t="s">
        <v>257</v>
      </c>
      <c r="D111" s="163" t="s">
        <v>258</v>
      </c>
      <c r="E111" s="163" t="s">
        <v>259</v>
      </c>
      <c r="F111" s="164">
        <v>1</v>
      </c>
      <c r="G111" s="165">
        <v>0</v>
      </c>
      <c r="H111" s="165">
        <v>0</v>
      </c>
      <c r="I111" s="165">
        <f t="shared" si="21"/>
        <v>0</v>
      </c>
      <c r="J111" s="163">
        <f t="shared" si="22"/>
        <v>0</v>
      </c>
      <c r="K111" s="1">
        <f t="shared" si="23"/>
        <v>0</v>
      </c>
      <c r="L111" s="1">
        <f t="shared" si="24"/>
        <v>0</v>
      </c>
      <c r="M111" s="1">
        <f t="shared" si="25"/>
        <v>0</v>
      </c>
      <c r="N111" s="1">
        <v>0</v>
      </c>
      <c r="O111" s="1"/>
      <c r="P111" s="162">
        <v>0.2</v>
      </c>
      <c r="Q111" s="158"/>
      <c r="R111" s="158">
        <v>0.2</v>
      </c>
      <c r="S111" s="148">
        <f>ROUND(F111*(P111),3)</f>
        <v>0.2</v>
      </c>
      <c r="V111" s="162"/>
      <c r="Z111">
        <v>0</v>
      </c>
    </row>
    <row r="112" spans="1:26" ht="24.95" customHeight="1" x14ac:dyDescent="0.25">
      <c r="A112" s="166"/>
      <c r="B112" s="163" t="s">
        <v>260</v>
      </c>
      <c r="C112" s="167" t="s">
        <v>261</v>
      </c>
      <c r="D112" s="163" t="s">
        <v>262</v>
      </c>
      <c r="E112" s="163" t="s">
        <v>101</v>
      </c>
      <c r="F112" s="164">
        <v>2.4649999999999999</v>
      </c>
      <c r="G112" s="165">
        <v>0</v>
      </c>
      <c r="H112" s="165">
        <v>0</v>
      </c>
      <c r="I112" s="165">
        <f t="shared" si="21"/>
        <v>0</v>
      </c>
      <c r="J112" s="163">
        <f t="shared" si="22"/>
        <v>0</v>
      </c>
      <c r="K112" s="1">
        <f t="shared" si="23"/>
        <v>0</v>
      </c>
      <c r="L112" s="1">
        <f t="shared" si="24"/>
        <v>0</v>
      </c>
      <c r="M112" s="1">
        <f t="shared" si="25"/>
        <v>0</v>
      </c>
      <c r="N112" s="1">
        <v>0</v>
      </c>
      <c r="O112" s="1"/>
      <c r="P112" s="158"/>
      <c r="Q112" s="158"/>
      <c r="R112" s="158"/>
      <c r="S112" s="148"/>
      <c r="V112" s="162"/>
      <c r="Z112">
        <v>0</v>
      </c>
    </row>
    <row r="113" spans="1:26" ht="24.95" customHeight="1" x14ac:dyDescent="0.25">
      <c r="A113" s="166"/>
      <c r="B113" s="163" t="s">
        <v>260</v>
      </c>
      <c r="C113" s="167" t="s">
        <v>263</v>
      </c>
      <c r="D113" s="163" t="s">
        <v>264</v>
      </c>
      <c r="E113" s="163" t="s">
        <v>101</v>
      </c>
      <c r="F113" s="164">
        <v>3</v>
      </c>
      <c r="G113" s="165">
        <v>0</v>
      </c>
      <c r="H113" s="165">
        <v>0</v>
      </c>
      <c r="I113" s="165">
        <f t="shared" si="21"/>
        <v>0</v>
      </c>
      <c r="J113" s="163">
        <f t="shared" si="22"/>
        <v>0</v>
      </c>
      <c r="K113" s="1">
        <f t="shared" si="23"/>
        <v>0</v>
      </c>
      <c r="L113" s="1">
        <f t="shared" si="24"/>
        <v>0</v>
      </c>
      <c r="M113" s="1">
        <f t="shared" si="25"/>
        <v>0</v>
      </c>
      <c r="N113" s="1">
        <v>0</v>
      </c>
      <c r="O113" s="1"/>
      <c r="P113" s="158"/>
      <c r="Q113" s="158"/>
      <c r="R113" s="158"/>
      <c r="S113" s="148"/>
      <c r="V113" s="162"/>
      <c r="Z113">
        <v>0</v>
      </c>
    </row>
    <row r="114" spans="1:26" ht="35.1" customHeight="1" x14ac:dyDescent="0.25">
      <c r="A114" s="166"/>
      <c r="B114" s="163" t="s">
        <v>196</v>
      </c>
      <c r="C114" s="167" t="s">
        <v>265</v>
      </c>
      <c r="D114" s="163" t="s">
        <v>266</v>
      </c>
      <c r="E114" s="163" t="s">
        <v>150</v>
      </c>
      <c r="F114" s="164">
        <v>2</v>
      </c>
      <c r="G114" s="165">
        <v>0</v>
      </c>
      <c r="H114" s="165">
        <v>0</v>
      </c>
      <c r="I114" s="165">
        <f t="shared" si="21"/>
        <v>0</v>
      </c>
      <c r="J114" s="163">
        <f t="shared" si="22"/>
        <v>0</v>
      </c>
      <c r="K114" s="1">
        <f t="shared" si="23"/>
        <v>0</v>
      </c>
      <c r="L114" s="1">
        <f t="shared" si="24"/>
        <v>0</v>
      </c>
      <c r="M114" s="1">
        <f t="shared" si="25"/>
        <v>0</v>
      </c>
      <c r="N114" s="1">
        <v>0</v>
      </c>
      <c r="O114" s="1"/>
      <c r="P114" s="162">
        <v>2.2749999999999999E-2</v>
      </c>
      <c r="Q114" s="158"/>
      <c r="R114" s="158">
        <v>2.2749999999999999E-2</v>
      </c>
      <c r="S114" s="148">
        <f>ROUND(F114*(P114),3)</f>
        <v>4.5999999999999999E-2</v>
      </c>
      <c r="V114" s="162"/>
      <c r="Z114">
        <v>0</v>
      </c>
    </row>
    <row r="115" spans="1:26" ht="35.1" customHeight="1" x14ac:dyDescent="0.25">
      <c r="A115" s="166"/>
      <c r="B115" s="163" t="s">
        <v>196</v>
      </c>
      <c r="C115" s="167" t="s">
        <v>267</v>
      </c>
      <c r="D115" s="163" t="s">
        <v>268</v>
      </c>
      <c r="E115" s="163" t="s">
        <v>150</v>
      </c>
      <c r="F115" s="164">
        <v>2</v>
      </c>
      <c r="G115" s="165">
        <v>0</v>
      </c>
      <c r="H115" s="165">
        <v>0</v>
      </c>
      <c r="I115" s="165">
        <f t="shared" si="21"/>
        <v>0</v>
      </c>
      <c r="J115" s="163">
        <f t="shared" si="22"/>
        <v>0</v>
      </c>
      <c r="K115" s="1">
        <f t="shared" si="23"/>
        <v>0</v>
      </c>
      <c r="L115" s="1">
        <f t="shared" si="24"/>
        <v>0</v>
      </c>
      <c r="M115" s="1">
        <f t="shared" si="25"/>
        <v>0</v>
      </c>
      <c r="N115" s="1">
        <v>0</v>
      </c>
      <c r="O115" s="1"/>
      <c r="P115" s="162">
        <v>2.5819999999999999E-2</v>
      </c>
      <c r="Q115" s="158"/>
      <c r="R115" s="158">
        <v>2.5819999999999999E-2</v>
      </c>
      <c r="S115" s="148">
        <f>ROUND(F115*(P115),3)</f>
        <v>5.1999999999999998E-2</v>
      </c>
      <c r="V115" s="162"/>
      <c r="Z115">
        <v>0</v>
      </c>
    </row>
    <row r="116" spans="1:26" ht="24.95" customHeight="1" x14ac:dyDescent="0.25">
      <c r="A116" s="166"/>
      <c r="B116" s="163" t="s">
        <v>260</v>
      </c>
      <c r="C116" s="167" t="s">
        <v>269</v>
      </c>
      <c r="D116" s="163" t="s">
        <v>270</v>
      </c>
      <c r="E116" s="163" t="s">
        <v>182</v>
      </c>
      <c r="F116" s="164">
        <v>1</v>
      </c>
      <c r="G116" s="165">
        <v>0</v>
      </c>
      <c r="H116" s="165">
        <v>0</v>
      </c>
      <c r="I116" s="165">
        <f t="shared" si="21"/>
        <v>0</v>
      </c>
      <c r="J116" s="163">
        <f t="shared" si="22"/>
        <v>0</v>
      </c>
      <c r="K116" s="1">
        <f t="shared" si="23"/>
        <v>0</v>
      </c>
      <c r="L116" s="1">
        <f t="shared" si="24"/>
        <v>0</v>
      </c>
      <c r="M116" s="1">
        <f t="shared" si="25"/>
        <v>0</v>
      </c>
      <c r="N116" s="1">
        <v>0</v>
      </c>
      <c r="O116" s="1"/>
      <c r="P116" s="158"/>
      <c r="Q116" s="158"/>
      <c r="R116" s="158"/>
      <c r="S116" s="148"/>
      <c r="V116" s="162"/>
      <c r="Z116">
        <v>0</v>
      </c>
    </row>
    <row r="117" spans="1:26" ht="35.1" customHeight="1" x14ac:dyDescent="0.25">
      <c r="A117" s="166"/>
      <c r="B117" s="163" t="s">
        <v>196</v>
      </c>
      <c r="C117" s="167" t="s">
        <v>271</v>
      </c>
      <c r="D117" s="163" t="s">
        <v>272</v>
      </c>
      <c r="E117" s="163" t="s">
        <v>150</v>
      </c>
      <c r="F117" s="164">
        <v>2</v>
      </c>
      <c r="G117" s="165">
        <v>0</v>
      </c>
      <c r="H117" s="165">
        <v>0</v>
      </c>
      <c r="I117" s="165">
        <f t="shared" si="21"/>
        <v>0</v>
      </c>
      <c r="J117" s="163">
        <f t="shared" si="22"/>
        <v>0</v>
      </c>
      <c r="K117" s="1">
        <f t="shared" si="23"/>
        <v>0</v>
      </c>
      <c r="L117" s="1">
        <f t="shared" si="24"/>
        <v>0</v>
      </c>
      <c r="M117" s="1">
        <f t="shared" si="25"/>
        <v>0</v>
      </c>
      <c r="N117" s="1">
        <v>0</v>
      </c>
      <c r="O117" s="1"/>
      <c r="P117" s="162">
        <v>2.8629999999999999E-2</v>
      </c>
      <c r="Q117" s="158"/>
      <c r="R117" s="158">
        <v>2.8629999999999999E-2</v>
      </c>
      <c r="S117" s="148">
        <f>ROUND(F117*(P117),3)</f>
        <v>5.7000000000000002E-2</v>
      </c>
      <c r="V117" s="162"/>
      <c r="Z117">
        <v>0</v>
      </c>
    </row>
    <row r="118" spans="1:26" ht="35.1" customHeight="1" x14ac:dyDescent="0.25">
      <c r="A118" s="166"/>
      <c r="B118" s="163" t="s">
        <v>196</v>
      </c>
      <c r="C118" s="167" t="s">
        <v>273</v>
      </c>
      <c r="D118" s="163" t="s">
        <v>274</v>
      </c>
      <c r="E118" s="163" t="s">
        <v>259</v>
      </c>
      <c r="F118" s="164">
        <v>1</v>
      </c>
      <c r="G118" s="165">
        <v>0</v>
      </c>
      <c r="H118" s="165">
        <v>0</v>
      </c>
      <c r="I118" s="165">
        <f t="shared" si="21"/>
        <v>0</v>
      </c>
      <c r="J118" s="163">
        <f t="shared" si="22"/>
        <v>0</v>
      </c>
      <c r="K118" s="1">
        <f t="shared" si="23"/>
        <v>0</v>
      </c>
      <c r="L118" s="1">
        <f t="shared" si="24"/>
        <v>0</v>
      </c>
      <c r="M118" s="1">
        <f t="shared" si="25"/>
        <v>0</v>
      </c>
      <c r="N118" s="1">
        <v>0</v>
      </c>
      <c r="O118" s="1"/>
      <c r="P118" s="162">
        <v>0.11</v>
      </c>
      <c r="Q118" s="158"/>
      <c r="R118" s="158">
        <v>0.11</v>
      </c>
      <c r="S118" s="148">
        <f>ROUND(F118*(P118),3)</f>
        <v>0.11</v>
      </c>
      <c r="V118" s="162"/>
      <c r="Z118">
        <v>0</v>
      </c>
    </row>
    <row r="119" spans="1:26" ht="24.95" customHeight="1" x14ac:dyDescent="0.25">
      <c r="A119" s="166"/>
      <c r="B119" s="163" t="s">
        <v>256</v>
      </c>
      <c r="C119" s="167" t="s">
        <v>275</v>
      </c>
      <c r="D119" s="163" t="s">
        <v>276</v>
      </c>
      <c r="E119" s="163" t="s">
        <v>112</v>
      </c>
      <c r="F119" s="164">
        <v>5.4300000000000006</v>
      </c>
      <c r="G119" s="165">
        <v>0</v>
      </c>
      <c r="H119" s="165">
        <v>0</v>
      </c>
      <c r="I119" s="165">
        <f t="shared" si="21"/>
        <v>0</v>
      </c>
      <c r="J119" s="163">
        <f t="shared" si="22"/>
        <v>0</v>
      </c>
      <c r="K119" s="1">
        <f t="shared" si="23"/>
        <v>0</v>
      </c>
      <c r="L119" s="1">
        <f t="shared" si="24"/>
        <v>0</v>
      </c>
      <c r="M119" s="1">
        <f t="shared" si="25"/>
        <v>0</v>
      </c>
      <c r="N119" s="1">
        <v>0</v>
      </c>
      <c r="O119" s="1"/>
      <c r="P119" s="158"/>
      <c r="Q119" s="158"/>
      <c r="R119" s="158"/>
      <c r="S119" s="148"/>
      <c r="V119" s="162"/>
      <c r="Z119">
        <v>0</v>
      </c>
    </row>
    <row r="120" spans="1:26" ht="24.95" customHeight="1" x14ac:dyDescent="0.25">
      <c r="A120" s="166"/>
      <c r="B120" s="163" t="s">
        <v>231</v>
      </c>
      <c r="C120" s="167" t="s">
        <v>277</v>
      </c>
      <c r="D120" s="163" t="s">
        <v>278</v>
      </c>
      <c r="E120" s="163" t="s">
        <v>150</v>
      </c>
      <c r="F120" s="164">
        <v>8</v>
      </c>
      <c r="G120" s="165">
        <v>0</v>
      </c>
      <c r="H120" s="165">
        <v>0</v>
      </c>
      <c r="I120" s="165">
        <f t="shared" si="21"/>
        <v>0</v>
      </c>
      <c r="J120" s="163">
        <f t="shared" si="22"/>
        <v>0</v>
      </c>
      <c r="K120" s="1">
        <f t="shared" si="23"/>
        <v>0</v>
      </c>
      <c r="L120" s="1">
        <f t="shared" si="24"/>
        <v>0</v>
      </c>
      <c r="M120" s="1">
        <f t="shared" si="25"/>
        <v>0</v>
      </c>
      <c r="N120" s="1">
        <v>0</v>
      </c>
      <c r="O120" s="1"/>
      <c r="P120" s="162">
        <v>2.5999999999999998E-4</v>
      </c>
      <c r="Q120" s="158"/>
      <c r="R120" s="158">
        <v>2.5999999999999998E-4</v>
      </c>
      <c r="S120" s="148">
        <f>ROUND(F120*(P120),3)</f>
        <v>2E-3</v>
      </c>
      <c r="V120" s="162"/>
      <c r="Z120">
        <v>0</v>
      </c>
    </row>
    <row r="121" spans="1:26" x14ac:dyDescent="0.25">
      <c r="A121" s="148"/>
      <c r="B121" s="148"/>
      <c r="C121" s="148"/>
      <c r="D121" s="148" t="s">
        <v>79</v>
      </c>
      <c r="E121" s="148"/>
      <c r="F121" s="162"/>
      <c r="G121" s="151">
        <f>ROUND((SUM(L109:L120))/1,2)</f>
        <v>0</v>
      </c>
      <c r="H121" s="151">
        <f>ROUND((SUM(M109:M120))/1,2)</f>
        <v>0</v>
      </c>
      <c r="I121" s="151">
        <f>ROUND((SUM(I109:I120))/1,2)</f>
        <v>0</v>
      </c>
      <c r="J121" s="148"/>
      <c r="K121" s="148"/>
      <c r="L121" s="148">
        <f>ROUND((SUM(L109:L120))/1,2)</f>
        <v>0</v>
      </c>
      <c r="M121" s="148">
        <f>ROUND((SUM(M109:M120))/1,2)</f>
        <v>0</v>
      </c>
      <c r="N121" s="148"/>
      <c r="O121" s="148"/>
      <c r="P121" s="168"/>
      <c r="Q121" s="148"/>
      <c r="R121" s="148"/>
      <c r="S121" s="168">
        <f>ROUND((SUM(S109:S120))/1,2)</f>
        <v>0.47</v>
      </c>
      <c r="T121" s="145"/>
      <c r="U121" s="145"/>
      <c r="V121" s="2">
        <f>ROUND((SUM(V109:V120))/1,2)</f>
        <v>0</v>
      </c>
      <c r="W121" s="145"/>
      <c r="X121" s="145"/>
      <c r="Y121" s="145"/>
      <c r="Z121" s="145"/>
    </row>
    <row r="122" spans="1:26" x14ac:dyDescent="0.25">
      <c r="A122" s="1"/>
      <c r="B122" s="1"/>
      <c r="C122" s="1"/>
      <c r="D122" s="1"/>
      <c r="E122" s="1"/>
      <c r="F122" s="158"/>
      <c r="G122" s="141"/>
      <c r="H122" s="141"/>
      <c r="I122" s="141"/>
      <c r="J122" s="1"/>
      <c r="K122" s="1"/>
      <c r="L122" s="1"/>
      <c r="M122" s="1"/>
      <c r="N122" s="1"/>
      <c r="O122" s="1"/>
      <c r="P122" s="1"/>
      <c r="Q122" s="1"/>
      <c r="R122" s="1"/>
      <c r="S122" s="1"/>
      <c r="V122" s="1"/>
    </row>
    <row r="123" spans="1:26" x14ac:dyDescent="0.25">
      <c r="A123" s="148"/>
      <c r="B123" s="148"/>
      <c r="C123" s="148"/>
      <c r="D123" s="148" t="s">
        <v>80</v>
      </c>
      <c r="E123" s="148"/>
      <c r="F123" s="162"/>
      <c r="G123" s="149"/>
      <c r="H123" s="149"/>
      <c r="I123" s="149"/>
      <c r="J123" s="148"/>
      <c r="K123" s="148"/>
      <c r="L123" s="148"/>
      <c r="M123" s="148"/>
      <c r="N123" s="148"/>
      <c r="O123" s="148"/>
      <c r="P123" s="148"/>
      <c r="Q123" s="148"/>
      <c r="R123" s="148"/>
      <c r="S123" s="148"/>
      <c r="T123" s="145"/>
      <c r="U123" s="145"/>
      <c r="V123" s="148"/>
      <c r="W123" s="145"/>
      <c r="X123" s="145"/>
      <c r="Y123" s="145"/>
      <c r="Z123" s="145"/>
    </row>
    <row r="124" spans="1:26" ht="24.95" customHeight="1" x14ac:dyDescent="0.25">
      <c r="A124" s="166"/>
      <c r="B124" s="163" t="s">
        <v>279</v>
      </c>
      <c r="C124" s="167" t="s">
        <v>280</v>
      </c>
      <c r="D124" s="163" t="s">
        <v>281</v>
      </c>
      <c r="E124" s="163" t="s">
        <v>101</v>
      </c>
      <c r="F124" s="164">
        <v>3.36</v>
      </c>
      <c r="G124" s="165">
        <v>0</v>
      </c>
      <c r="H124" s="165">
        <v>0</v>
      </c>
      <c r="I124" s="165">
        <f>ROUND(F124*(G124+H124),2)</f>
        <v>0</v>
      </c>
      <c r="J124" s="163">
        <f>ROUND(F124*(N124),2)</f>
        <v>0</v>
      </c>
      <c r="K124" s="1">
        <f>ROUND(F124*(O124),2)</f>
        <v>0</v>
      </c>
      <c r="L124" s="1">
        <f>ROUND(F124*(G124),2)</f>
        <v>0</v>
      </c>
      <c r="M124" s="1">
        <f>ROUND(F124*(H124),2)</f>
        <v>0</v>
      </c>
      <c r="N124" s="1">
        <v>0</v>
      </c>
      <c r="O124" s="1"/>
      <c r="P124" s="162">
        <v>4.7260500000000002E-4</v>
      </c>
      <c r="Q124" s="158"/>
      <c r="R124" s="158">
        <v>4.7260500000000002E-4</v>
      </c>
      <c r="S124" s="148">
        <f>ROUND(F124*(P124),3)</f>
        <v>2E-3</v>
      </c>
      <c r="V124" s="162"/>
      <c r="Z124">
        <v>0</v>
      </c>
    </row>
    <row r="125" spans="1:26" ht="24.95" customHeight="1" x14ac:dyDescent="0.25">
      <c r="A125" s="166"/>
      <c r="B125" s="163" t="s">
        <v>282</v>
      </c>
      <c r="C125" s="167" t="s">
        <v>283</v>
      </c>
      <c r="D125" s="163" t="s">
        <v>284</v>
      </c>
      <c r="E125" s="163" t="s">
        <v>101</v>
      </c>
      <c r="F125" s="164">
        <v>3.36</v>
      </c>
      <c r="G125" s="165">
        <v>0</v>
      </c>
      <c r="H125" s="165">
        <v>0</v>
      </c>
      <c r="I125" s="165">
        <f>ROUND(F125*(G125+H125),2)</f>
        <v>0</v>
      </c>
      <c r="J125" s="163">
        <f>ROUND(F125*(N125),2)</f>
        <v>0</v>
      </c>
      <c r="K125" s="1">
        <f>ROUND(F125*(O125),2)</f>
        <v>0</v>
      </c>
      <c r="L125" s="1">
        <f>ROUND(F125*(G125),2)</f>
        <v>0</v>
      </c>
      <c r="M125" s="1">
        <f>ROUND(F125*(H125),2)</f>
        <v>0</v>
      </c>
      <c r="N125" s="1">
        <v>0</v>
      </c>
      <c r="O125" s="1"/>
      <c r="P125" s="158"/>
      <c r="Q125" s="158"/>
      <c r="R125" s="158"/>
      <c r="S125" s="148"/>
      <c r="V125" s="162"/>
      <c r="Z125">
        <v>0</v>
      </c>
    </row>
    <row r="126" spans="1:26" x14ac:dyDescent="0.25">
      <c r="A126" s="148"/>
      <c r="B126" s="148"/>
      <c r="C126" s="148"/>
      <c r="D126" s="148" t="s">
        <v>80</v>
      </c>
      <c r="E126" s="148"/>
      <c r="F126" s="162"/>
      <c r="G126" s="151">
        <f>ROUND((SUM(L123:L125))/1,2)</f>
        <v>0</v>
      </c>
      <c r="H126" s="151">
        <f>ROUND((SUM(M123:M125))/1,2)</f>
        <v>0</v>
      </c>
      <c r="I126" s="151">
        <f>ROUND((SUM(I123:I125))/1,2)</f>
        <v>0</v>
      </c>
      <c r="J126" s="148"/>
      <c r="K126" s="148"/>
      <c r="L126" s="148">
        <f>ROUND((SUM(L123:L125))/1,2)</f>
        <v>0</v>
      </c>
      <c r="M126" s="148">
        <f>ROUND((SUM(M123:M125))/1,2)</f>
        <v>0</v>
      </c>
      <c r="N126" s="148"/>
      <c r="O126" s="148"/>
      <c r="P126" s="168"/>
      <c r="Q126" s="148"/>
      <c r="R126" s="148"/>
      <c r="S126" s="168">
        <f>ROUND((SUM(S123:S125))/1,2)</f>
        <v>0</v>
      </c>
      <c r="T126" s="145"/>
      <c r="U126" s="145"/>
      <c r="V126" s="2">
        <f>ROUND((SUM(V123:V125))/1,2)</f>
        <v>0</v>
      </c>
      <c r="W126" s="145"/>
      <c r="X126" s="145"/>
      <c r="Y126" s="145"/>
      <c r="Z126" s="145"/>
    </row>
    <row r="127" spans="1:26" x14ac:dyDescent="0.25">
      <c r="A127" s="1"/>
      <c r="B127" s="1"/>
      <c r="C127" s="1"/>
      <c r="D127" s="1"/>
      <c r="E127" s="1"/>
      <c r="F127" s="158"/>
      <c r="G127" s="141"/>
      <c r="H127" s="141"/>
      <c r="I127" s="141"/>
      <c r="J127" s="1"/>
      <c r="K127" s="1"/>
      <c r="L127" s="1"/>
      <c r="M127" s="1"/>
      <c r="N127" s="1"/>
      <c r="O127" s="1"/>
      <c r="P127" s="1"/>
      <c r="Q127" s="1"/>
      <c r="R127" s="1"/>
      <c r="S127" s="1"/>
      <c r="V127" s="1"/>
    </row>
    <row r="128" spans="1:26" x14ac:dyDescent="0.25">
      <c r="A128" s="148"/>
      <c r="B128" s="148"/>
      <c r="C128" s="148"/>
      <c r="D128" s="2" t="s">
        <v>73</v>
      </c>
      <c r="E128" s="148"/>
      <c r="F128" s="162"/>
      <c r="G128" s="151">
        <f>ROUND((SUM(L61:L127))/2,2)</f>
        <v>0</v>
      </c>
      <c r="H128" s="151">
        <f>ROUND((SUM(M61:M127))/2,2)</f>
        <v>0</v>
      </c>
      <c r="I128" s="151">
        <f>ROUND((SUM(I61:I127))/2,2)</f>
        <v>0</v>
      </c>
      <c r="J128" s="149"/>
      <c r="K128" s="148"/>
      <c r="L128" s="149">
        <f>ROUND((SUM(L61:L127))/2,2)</f>
        <v>0</v>
      </c>
      <c r="M128" s="149">
        <f>ROUND((SUM(M61:M127))/2,2)</f>
        <v>0</v>
      </c>
      <c r="N128" s="148"/>
      <c r="O128" s="148"/>
      <c r="P128" s="168"/>
      <c r="Q128" s="148"/>
      <c r="R128" s="148"/>
      <c r="S128" s="168">
        <f>ROUND((SUM(S61:S127))/2,2)</f>
        <v>1.6</v>
      </c>
      <c r="T128" s="145"/>
      <c r="U128" s="145"/>
      <c r="V128" s="2">
        <f>ROUND((SUM(V61:V127))/2,2)</f>
        <v>1.1100000000000001</v>
      </c>
    </row>
    <row r="129" spans="1:26" x14ac:dyDescent="0.25">
      <c r="A129" s="1"/>
      <c r="B129" s="1"/>
      <c r="C129" s="1"/>
      <c r="D129" s="1"/>
      <c r="E129" s="1"/>
      <c r="F129" s="158"/>
      <c r="G129" s="141"/>
      <c r="H129" s="141"/>
      <c r="I129" s="141"/>
      <c r="J129" s="1"/>
      <c r="K129" s="1"/>
      <c r="L129" s="1"/>
      <c r="M129" s="1"/>
      <c r="N129" s="1"/>
      <c r="O129" s="1"/>
      <c r="P129" s="1"/>
      <c r="Q129" s="1"/>
      <c r="R129" s="1"/>
      <c r="S129" s="1"/>
      <c r="V129" s="1"/>
    </row>
    <row r="130" spans="1:26" x14ac:dyDescent="0.25">
      <c r="A130" s="148"/>
      <c r="B130" s="148"/>
      <c r="C130" s="148"/>
      <c r="D130" s="2" t="s">
        <v>81</v>
      </c>
      <c r="E130" s="148"/>
      <c r="F130" s="162"/>
      <c r="G130" s="149"/>
      <c r="H130" s="149"/>
      <c r="I130" s="149"/>
      <c r="J130" s="148"/>
      <c r="K130" s="148"/>
      <c r="L130" s="148"/>
      <c r="M130" s="148"/>
      <c r="N130" s="148"/>
      <c r="O130" s="148"/>
      <c r="P130" s="148"/>
      <c r="Q130" s="148"/>
      <c r="R130" s="148"/>
      <c r="S130" s="148"/>
      <c r="T130" s="145"/>
      <c r="U130" s="145"/>
      <c r="V130" s="148"/>
      <c r="W130" s="145"/>
      <c r="X130" s="145"/>
      <c r="Y130" s="145"/>
      <c r="Z130" s="145"/>
    </row>
    <row r="131" spans="1:26" x14ac:dyDescent="0.25">
      <c r="A131" s="148"/>
      <c r="B131" s="148"/>
      <c r="C131" s="148"/>
      <c r="D131" s="148" t="s">
        <v>82</v>
      </c>
      <c r="E131" s="148"/>
      <c r="F131" s="162"/>
      <c r="G131" s="149"/>
      <c r="H131" s="149"/>
      <c r="I131" s="149"/>
      <c r="J131" s="148"/>
      <c r="K131" s="148"/>
      <c r="L131" s="148"/>
      <c r="M131" s="148"/>
      <c r="N131" s="148"/>
      <c r="O131" s="148"/>
      <c r="P131" s="148"/>
      <c r="Q131" s="148"/>
      <c r="R131" s="148"/>
      <c r="S131" s="148"/>
      <c r="T131" s="145"/>
      <c r="U131" s="145"/>
      <c r="V131" s="148"/>
      <c r="W131" s="145"/>
      <c r="X131" s="145"/>
      <c r="Y131" s="145"/>
      <c r="Z131" s="145"/>
    </row>
    <row r="132" spans="1:26" ht="24.95" customHeight="1" x14ac:dyDescent="0.25">
      <c r="A132" s="166"/>
      <c r="B132" s="163" t="s">
        <v>285</v>
      </c>
      <c r="C132" s="167" t="s">
        <v>286</v>
      </c>
      <c r="D132" s="163" t="s">
        <v>287</v>
      </c>
      <c r="E132" s="163" t="s">
        <v>112</v>
      </c>
      <c r="F132" s="164">
        <v>26.4</v>
      </c>
      <c r="G132" s="165">
        <v>0</v>
      </c>
      <c r="H132" s="165">
        <v>0</v>
      </c>
      <c r="I132" s="165">
        <f>ROUND(F132*(G132+H132),2)</f>
        <v>0</v>
      </c>
      <c r="J132" s="163">
        <f>ROUND(F132*(N132),2)</f>
        <v>0</v>
      </c>
      <c r="K132" s="1">
        <f>ROUND(F132*(O132),2)</f>
        <v>0</v>
      </c>
      <c r="L132" s="1">
        <f>ROUND(F132*(G132),2)</f>
        <v>0</v>
      </c>
      <c r="M132" s="1">
        <f>ROUND(F132*(H132),2)</f>
        <v>0</v>
      </c>
      <c r="N132" s="1">
        <v>0</v>
      </c>
      <c r="O132" s="1"/>
      <c r="P132" s="158"/>
      <c r="Q132" s="158"/>
      <c r="R132" s="158"/>
      <c r="S132" s="148"/>
      <c r="V132" s="162"/>
      <c r="Z132">
        <v>0</v>
      </c>
    </row>
    <row r="133" spans="1:26" ht="24.95" customHeight="1" x14ac:dyDescent="0.25">
      <c r="A133" s="166"/>
      <c r="B133" s="163" t="s">
        <v>285</v>
      </c>
      <c r="C133" s="167" t="s">
        <v>288</v>
      </c>
      <c r="D133" s="163" t="s">
        <v>289</v>
      </c>
      <c r="E133" s="163" t="s">
        <v>112</v>
      </c>
      <c r="F133" s="164">
        <v>26.4</v>
      </c>
      <c r="G133" s="165">
        <v>0</v>
      </c>
      <c r="H133" s="165">
        <v>0</v>
      </c>
      <c r="I133" s="165">
        <f>ROUND(F133*(G133+H133),2)</f>
        <v>0</v>
      </c>
      <c r="J133" s="163">
        <f>ROUND(F133*(N133),2)</f>
        <v>0</v>
      </c>
      <c r="K133" s="1">
        <f>ROUND(F133*(O133),2)</f>
        <v>0</v>
      </c>
      <c r="L133" s="1">
        <f>ROUND(F133*(G133),2)</f>
        <v>0</v>
      </c>
      <c r="M133" s="1">
        <f>ROUND(F133*(H133),2)</f>
        <v>0</v>
      </c>
      <c r="N133" s="1">
        <v>0</v>
      </c>
      <c r="O133" s="1"/>
      <c r="P133" s="158"/>
      <c r="Q133" s="158"/>
      <c r="R133" s="158"/>
      <c r="S133" s="148"/>
      <c r="V133" s="162"/>
      <c r="Z133">
        <v>0</v>
      </c>
    </row>
    <row r="134" spans="1:26" x14ac:dyDescent="0.25">
      <c r="A134" s="148"/>
      <c r="B134" s="148"/>
      <c r="C134" s="148"/>
      <c r="D134" s="148" t="s">
        <v>82</v>
      </c>
      <c r="E134" s="148"/>
      <c r="F134" s="162"/>
      <c r="G134" s="151">
        <f>ROUND((SUM(L131:L133))/1,2)</f>
        <v>0</v>
      </c>
      <c r="H134" s="151">
        <f>ROUND((SUM(M131:M133))/1,2)</f>
        <v>0</v>
      </c>
      <c r="I134" s="151">
        <f>ROUND((SUM(I131:I133))/1,2)</f>
        <v>0</v>
      </c>
      <c r="J134" s="148"/>
      <c r="K134" s="148"/>
      <c r="L134" s="148">
        <f>ROUND((SUM(L131:L133))/1,2)</f>
        <v>0</v>
      </c>
      <c r="M134" s="148">
        <f>ROUND((SUM(M131:M133))/1,2)</f>
        <v>0</v>
      </c>
      <c r="N134" s="148"/>
      <c r="O134" s="148"/>
      <c r="P134" s="168"/>
      <c r="Q134" s="1"/>
      <c r="R134" s="1"/>
      <c r="S134" s="168">
        <f>ROUND((SUM(S131:S133))/1,2)</f>
        <v>0</v>
      </c>
      <c r="T134" s="169"/>
      <c r="U134" s="169"/>
      <c r="V134" s="2">
        <f>ROUND((SUM(V131:V133))/1,2)</f>
        <v>0</v>
      </c>
    </row>
    <row r="135" spans="1:26" x14ac:dyDescent="0.25">
      <c r="A135" s="1"/>
      <c r="B135" s="1"/>
      <c r="C135" s="1"/>
      <c r="D135" s="1"/>
      <c r="E135" s="1"/>
      <c r="F135" s="158"/>
      <c r="G135" s="141"/>
      <c r="H135" s="141"/>
      <c r="I135" s="141"/>
      <c r="J135" s="1"/>
      <c r="K135" s="1"/>
      <c r="L135" s="1"/>
      <c r="M135" s="1"/>
      <c r="N135" s="1"/>
      <c r="O135" s="1"/>
      <c r="P135" s="1"/>
      <c r="Q135" s="1"/>
      <c r="R135" s="1"/>
      <c r="S135" s="1"/>
      <c r="V135" s="1"/>
    </row>
    <row r="136" spans="1:26" x14ac:dyDescent="0.25">
      <c r="A136" s="148"/>
      <c r="B136" s="148"/>
      <c r="C136" s="148"/>
      <c r="D136" s="2" t="s">
        <v>81</v>
      </c>
      <c r="E136" s="148"/>
      <c r="F136" s="162"/>
      <c r="G136" s="151">
        <f>ROUND((SUM(L130:L135))/2,2)</f>
        <v>0</v>
      </c>
      <c r="H136" s="151">
        <f>ROUND((SUM(M130:M135))/2,2)</f>
        <v>0</v>
      </c>
      <c r="I136" s="151">
        <f>ROUND((SUM(I130:I135))/2,2)</f>
        <v>0</v>
      </c>
      <c r="J136" s="148"/>
      <c r="K136" s="148"/>
      <c r="L136" s="148">
        <f>ROUND((SUM(L130:L135))/2,2)</f>
        <v>0</v>
      </c>
      <c r="M136" s="148">
        <f>ROUND((SUM(M130:M135))/2,2)</f>
        <v>0</v>
      </c>
      <c r="N136" s="148"/>
      <c r="O136" s="148"/>
      <c r="P136" s="168"/>
      <c r="Q136" s="1"/>
      <c r="R136" s="1"/>
      <c r="S136" s="168">
        <f>ROUND((SUM(S130:S135))/2,2)</f>
        <v>0</v>
      </c>
      <c r="V136" s="2">
        <f>ROUND((SUM(V130:V135))/2,2)</f>
        <v>0</v>
      </c>
    </row>
    <row r="137" spans="1:26" x14ac:dyDescent="0.25">
      <c r="A137" s="170"/>
      <c r="B137" s="170"/>
      <c r="C137" s="170"/>
      <c r="D137" s="170" t="s">
        <v>83</v>
      </c>
      <c r="E137" s="170"/>
      <c r="F137" s="171"/>
      <c r="G137" s="172">
        <f>ROUND((SUM(L9:L136))/3,2)</f>
        <v>0</v>
      </c>
      <c r="H137" s="172">
        <f>ROUND((SUM(M9:M136))/3,2)</f>
        <v>0</v>
      </c>
      <c r="I137" s="172">
        <f>ROUND((SUM(I9:I136))/3,2)</f>
        <v>0</v>
      </c>
      <c r="J137" s="170"/>
      <c r="K137" s="170">
        <f>ROUND((SUM(K9:K136))/3,2)</f>
        <v>0</v>
      </c>
      <c r="L137" s="170">
        <f>ROUND((SUM(L9:L136))/3,2)</f>
        <v>0</v>
      </c>
      <c r="M137" s="170">
        <f>ROUND((SUM(M9:M136))/3,2)</f>
        <v>0</v>
      </c>
      <c r="N137" s="170"/>
      <c r="O137" s="170"/>
      <c r="P137" s="171"/>
      <c r="Q137" s="170"/>
      <c r="R137" s="170"/>
      <c r="S137" s="171">
        <f>ROUND((SUM(S9:S136))/3,2)</f>
        <v>19.350000000000001</v>
      </c>
      <c r="T137" s="173"/>
      <c r="U137" s="173"/>
      <c r="V137" s="170">
        <f>ROUND((SUM(V9:V136))/3,2)</f>
        <v>7.86</v>
      </c>
      <c r="Z137">
        <f>(SUM(Z9:Z136))</f>
        <v>0</v>
      </c>
    </row>
  </sheetData>
  <mergeCells count="3">
    <mergeCell ref="B1:H1"/>
    <mergeCell ref="B2:H2"/>
    <mergeCell ref="B3:H3"/>
  </mergeCells>
  <printOptions horizontalCentered="1" gridLines="1"/>
  <pageMargins left="0.7" right="6.9444444444444441E-3" top="0.75" bottom="0.75" header="0.3" footer="0.3"/>
  <pageSetup paperSize="9" scale="90" orientation="landscape" r:id="rId1"/>
  <headerFooter>
    <oddHeader>&amp;C&amp;B&amp; Rozpočet Úpravy hasičskej zbrojnice Slovenská Kajňa / Časť A - Úpravy hasičskej zbrojnice</oddHeader>
    <oddFooter>&amp;RStrana &amp;P z &amp;N    &amp;L&amp;7Spracované systémom Systematic®pyramida.wsn, tel.: 051 77 10 585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workbookViewId="0"/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14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198" t="s">
        <v>1</v>
      </c>
      <c r="C2" s="199"/>
      <c r="D2" s="199"/>
      <c r="E2" s="199"/>
      <c r="F2" s="199"/>
      <c r="G2" s="199"/>
      <c r="H2" s="199"/>
      <c r="I2" s="199"/>
      <c r="J2" s="200"/>
    </row>
    <row r="3" spans="1:23" ht="18" customHeight="1" x14ac:dyDescent="0.25">
      <c r="A3" s="11"/>
      <c r="B3" s="34" t="s">
        <v>290</v>
      </c>
      <c r="C3" s="35"/>
      <c r="D3" s="36"/>
      <c r="E3" s="36"/>
      <c r="F3" s="36"/>
      <c r="G3" s="16"/>
      <c r="H3" s="16"/>
      <c r="I3" s="37" t="s">
        <v>15</v>
      </c>
      <c r="J3" s="30"/>
    </row>
    <row r="4" spans="1:23" ht="18" customHeight="1" x14ac:dyDescent="0.25">
      <c r="A4" s="11"/>
      <c r="B4" s="22"/>
      <c r="C4" s="19"/>
      <c r="D4" s="16"/>
      <c r="E4" s="16"/>
      <c r="F4" s="16"/>
      <c r="G4" s="16"/>
      <c r="H4" s="16"/>
      <c r="I4" s="37" t="s">
        <v>17</v>
      </c>
      <c r="J4" s="30"/>
    </row>
    <row r="5" spans="1:23" ht="18" customHeight="1" thickBot="1" x14ac:dyDescent="0.3">
      <c r="A5" s="11"/>
      <c r="B5" s="38" t="s">
        <v>18</v>
      </c>
      <c r="C5" s="19"/>
      <c r="D5" s="16"/>
      <c r="E5" s="16"/>
      <c r="F5" s="39" t="s">
        <v>19</v>
      </c>
      <c r="G5" s="16"/>
      <c r="H5" s="16"/>
      <c r="I5" s="37" t="s">
        <v>20</v>
      </c>
      <c r="J5" s="40" t="s">
        <v>21</v>
      </c>
    </row>
    <row r="6" spans="1:23" ht="20.100000000000001" customHeight="1" thickTop="1" x14ac:dyDescent="0.25">
      <c r="A6" s="11"/>
      <c r="B6" s="192" t="s">
        <v>22</v>
      </c>
      <c r="C6" s="193"/>
      <c r="D6" s="193"/>
      <c r="E6" s="193"/>
      <c r="F6" s="193"/>
      <c r="G6" s="193"/>
      <c r="H6" s="193"/>
      <c r="I6" s="193"/>
      <c r="J6" s="194"/>
    </row>
    <row r="7" spans="1:23" ht="18" customHeight="1" x14ac:dyDescent="0.25">
      <c r="A7" s="11"/>
      <c r="B7" s="49" t="s">
        <v>25</v>
      </c>
      <c r="C7" s="42"/>
      <c r="D7" s="17"/>
      <c r="E7" s="17"/>
      <c r="F7" s="17"/>
      <c r="G7" s="50" t="s">
        <v>26</v>
      </c>
      <c r="H7" s="17"/>
      <c r="I7" s="28"/>
      <c r="J7" s="43"/>
    </row>
    <row r="8" spans="1:23" ht="20.100000000000001" customHeight="1" x14ac:dyDescent="0.25">
      <c r="A8" s="11"/>
      <c r="B8" s="195" t="s">
        <v>23</v>
      </c>
      <c r="C8" s="196"/>
      <c r="D8" s="196"/>
      <c r="E8" s="196"/>
      <c r="F8" s="196"/>
      <c r="G8" s="196"/>
      <c r="H8" s="196"/>
      <c r="I8" s="196"/>
      <c r="J8" s="197"/>
    </row>
    <row r="9" spans="1:23" ht="18" customHeight="1" x14ac:dyDescent="0.25">
      <c r="A9" s="11"/>
      <c r="B9" s="38" t="s">
        <v>25</v>
      </c>
      <c r="C9" s="19"/>
      <c r="D9" s="16"/>
      <c r="E9" s="16"/>
      <c r="F9" s="16"/>
      <c r="G9" s="39" t="s">
        <v>26</v>
      </c>
      <c r="H9" s="16"/>
      <c r="I9" s="27"/>
      <c r="J9" s="30"/>
    </row>
    <row r="10" spans="1:23" ht="20.100000000000001" customHeight="1" x14ac:dyDescent="0.25">
      <c r="A10" s="11"/>
      <c r="B10" s="195" t="s">
        <v>24</v>
      </c>
      <c r="C10" s="196"/>
      <c r="D10" s="196"/>
      <c r="E10" s="196"/>
      <c r="F10" s="196"/>
      <c r="G10" s="196"/>
      <c r="H10" s="196"/>
      <c r="I10" s="196"/>
      <c r="J10" s="197"/>
    </row>
    <row r="11" spans="1:23" ht="18" customHeight="1" thickBot="1" x14ac:dyDescent="0.3">
      <c r="A11" s="11"/>
      <c r="B11" s="38" t="s">
        <v>25</v>
      </c>
      <c r="C11" s="19"/>
      <c r="D11" s="16"/>
      <c r="E11" s="16"/>
      <c r="F11" s="16"/>
      <c r="G11" s="39" t="s">
        <v>26</v>
      </c>
      <c r="H11" s="16"/>
      <c r="I11" s="27"/>
      <c r="J11" s="30"/>
    </row>
    <row r="12" spans="1:23" ht="18" customHeight="1" thickTop="1" x14ac:dyDescent="0.25">
      <c r="A12" s="11"/>
      <c r="B12" s="44"/>
      <c r="C12" s="45"/>
      <c r="D12" s="46"/>
      <c r="E12" s="46"/>
      <c r="F12" s="46"/>
      <c r="G12" s="46"/>
      <c r="H12" s="46"/>
      <c r="I12" s="47"/>
      <c r="J12" s="48"/>
    </row>
    <row r="13" spans="1:23" ht="18" customHeight="1" x14ac:dyDescent="0.25">
      <c r="A13" s="11"/>
      <c r="B13" s="41"/>
      <c r="C13" s="42"/>
      <c r="D13" s="17"/>
      <c r="E13" s="17"/>
      <c r="F13" s="17"/>
      <c r="G13" s="17"/>
      <c r="H13" s="17"/>
      <c r="I13" s="28"/>
      <c r="J13" s="43"/>
    </row>
    <row r="14" spans="1:23" ht="18" customHeight="1" thickBot="1" x14ac:dyDescent="0.3">
      <c r="A14" s="11"/>
      <c r="B14" s="22"/>
      <c r="C14" s="19"/>
      <c r="D14" s="16"/>
      <c r="E14" s="16"/>
      <c r="F14" s="16"/>
      <c r="G14" s="16"/>
      <c r="H14" s="16"/>
      <c r="I14" s="27"/>
      <c r="J14" s="30"/>
    </row>
    <row r="15" spans="1:23" ht="18" customHeight="1" thickTop="1" x14ac:dyDescent="0.25">
      <c r="A15" s="11"/>
      <c r="B15" s="83" t="s">
        <v>29</v>
      </c>
      <c r="C15" s="84" t="s">
        <v>6</v>
      </c>
      <c r="D15" s="84" t="s">
        <v>55</v>
      </c>
      <c r="E15" s="85" t="s">
        <v>56</v>
      </c>
      <c r="F15" s="98" t="s">
        <v>57</v>
      </c>
      <c r="G15" s="51" t="s">
        <v>34</v>
      </c>
      <c r="H15" s="54" t="s">
        <v>35</v>
      </c>
      <c r="I15" s="26"/>
      <c r="J15" s="48"/>
    </row>
    <row r="16" spans="1:23" ht="18" customHeight="1" x14ac:dyDescent="0.25">
      <c r="A16" s="11"/>
      <c r="B16" s="86">
        <v>1</v>
      </c>
      <c r="C16" s="87" t="s">
        <v>30</v>
      </c>
      <c r="D16" s="88">
        <f>'Rekap 12973'!B12</f>
        <v>0</v>
      </c>
      <c r="E16" s="89">
        <f>'Rekap 12973'!C12</f>
        <v>0</v>
      </c>
      <c r="F16" s="99">
        <f>'Rekap 12973'!D12</f>
        <v>0</v>
      </c>
      <c r="G16" s="52">
        <v>6</v>
      </c>
      <c r="H16" s="108" t="s">
        <v>36</v>
      </c>
      <c r="I16" s="119"/>
      <c r="J16" s="111">
        <v>0</v>
      </c>
    </row>
    <row r="17" spans="1:26" ht="18" customHeight="1" x14ac:dyDescent="0.25">
      <c r="A17" s="11"/>
      <c r="B17" s="59">
        <v>2</v>
      </c>
      <c r="C17" s="63" t="s">
        <v>31</v>
      </c>
      <c r="D17" s="70">
        <f>'Rekap 12973'!B17</f>
        <v>0</v>
      </c>
      <c r="E17" s="68">
        <f>'Rekap 12973'!C17</f>
        <v>0</v>
      </c>
      <c r="F17" s="73">
        <f>'Rekap 12973'!D17</f>
        <v>0</v>
      </c>
      <c r="G17" s="53">
        <v>7</v>
      </c>
      <c r="H17" s="109" t="s">
        <v>37</v>
      </c>
      <c r="I17" s="119"/>
      <c r="J17" s="112">
        <f>'SO 12973'!Z47</f>
        <v>0</v>
      </c>
    </row>
    <row r="18" spans="1:26" ht="18" customHeight="1" x14ac:dyDescent="0.25">
      <c r="A18" s="11"/>
      <c r="B18" s="60">
        <v>3</v>
      </c>
      <c r="C18" s="64" t="s">
        <v>32</v>
      </c>
      <c r="D18" s="71">
        <f>'Rekap 12973'!B21</f>
        <v>0</v>
      </c>
      <c r="E18" s="69">
        <f>'Rekap 12973'!C21</f>
        <v>0</v>
      </c>
      <c r="F18" s="74">
        <f>'Rekap 12973'!D21</f>
        <v>0</v>
      </c>
      <c r="G18" s="53">
        <v>8</v>
      </c>
      <c r="H18" s="109" t="s">
        <v>38</v>
      </c>
      <c r="I18" s="119"/>
      <c r="J18" s="112">
        <v>0</v>
      </c>
    </row>
    <row r="19" spans="1:26" ht="18" customHeight="1" x14ac:dyDescent="0.25">
      <c r="A19" s="11"/>
      <c r="B19" s="60">
        <v>4</v>
      </c>
      <c r="C19" s="65"/>
      <c r="D19" s="71"/>
      <c r="E19" s="69"/>
      <c r="F19" s="74"/>
      <c r="G19" s="53">
        <v>9</v>
      </c>
      <c r="H19" s="117"/>
      <c r="I19" s="119"/>
      <c r="J19" s="118"/>
    </row>
    <row r="20" spans="1:26" ht="18" customHeight="1" thickBot="1" x14ac:dyDescent="0.3">
      <c r="A20" s="11"/>
      <c r="B20" s="60">
        <v>5</v>
      </c>
      <c r="C20" s="66" t="s">
        <v>33</v>
      </c>
      <c r="D20" s="72"/>
      <c r="E20" s="93"/>
      <c r="F20" s="100">
        <f>SUM(F16:F19)</f>
        <v>0</v>
      </c>
      <c r="G20" s="53">
        <v>10</v>
      </c>
      <c r="H20" s="109" t="s">
        <v>33</v>
      </c>
      <c r="I20" s="121"/>
      <c r="J20" s="92">
        <f>SUM(J16:J19)</f>
        <v>0</v>
      </c>
    </row>
    <row r="21" spans="1:26" ht="18" customHeight="1" thickTop="1" x14ac:dyDescent="0.25">
      <c r="A21" s="11"/>
      <c r="B21" s="57" t="s">
        <v>45</v>
      </c>
      <c r="C21" s="61" t="s">
        <v>7</v>
      </c>
      <c r="D21" s="67"/>
      <c r="E21" s="18"/>
      <c r="F21" s="91"/>
      <c r="G21" s="57" t="s">
        <v>51</v>
      </c>
      <c r="H21" s="54" t="s">
        <v>7</v>
      </c>
      <c r="I21" s="28"/>
      <c r="J21" s="122"/>
    </row>
    <row r="22" spans="1:26" ht="18" customHeight="1" x14ac:dyDescent="0.25">
      <c r="A22" s="11"/>
      <c r="B22" s="52">
        <v>11</v>
      </c>
      <c r="C22" s="55" t="s">
        <v>46</v>
      </c>
      <c r="D22" s="79"/>
      <c r="E22" s="81" t="s">
        <v>49</v>
      </c>
      <c r="F22" s="73">
        <f>((F16*U22*0)+(F17*V22*0)+(F18*W22*0))/100</f>
        <v>0</v>
      </c>
      <c r="G22" s="52">
        <v>16</v>
      </c>
      <c r="H22" s="108" t="s">
        <v>52</v>
      </c>
      <c r="I22" s="120" t="s">
        <v>49</v>
      </c>
      <c r="J22" s="111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53">
        <v>12</v>
      </c>
      <c r="C23" s="56" t="s">
        <v>47</v>
      </c>
      <c r="D23" s="58"/>
      <c r="E23" s="81" t="s">
        <v>50</v>
      </c>
      <c r="F23" s="74">
        <f>((F16*U23*0)+(F17*V23*0)+(F18*W23*0))/100</f>
        <v>0</v>
      </c>
      <c r="G23" s="53">
        <v>17</v>
      </c>
      <c r="H23" s="109" t="s">
        <v>53</v>
      </c>
      <c r="I23" s="120" t="s">
        <v>49</v>
      </c>
      <c r="J23" s="112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53">
        <v>13</v>
      </c>
      <c r="C24" s="56" t="s">
        <v>48</v>
      </c>
      <c r="D24" s="58"/>
      <c r="E24" s="81" t="s">
        <v>49</v>
      </c>
      <c r="F24" s="74">
        <f>((F16*U24*0)+(F17*V24*0)+(F18*W24*0))/100</f>
        <v>0</v>
      </c>
      <c r="G24" s="53">
        <v>18</v>
      </c>
      <c r="H24" s="109" t="s">
        <v>54</v>
      </c>
      <c r="I24" s="120" t="s">
        <v>50</v>
      </c>
      <c r="J24" s="112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1"/>
      <c r="B25" s="53">
        <v>14</v>
      </c>
      <c r="C25" s="19"/>
      <c r="D25" s="58"/>
      <c r="E25" s="82"/>
      <c r="F25" s="80"/>
      <c r="G25" s="53">
        <v>19</v>
      </c>
      <c r="H25" s="117"/>
      <c r="I25" s="119"/>
      <c r="J25" s="118"/>
    </row>
    <row r="26" spans="1:26" ht="18" customHeight="1" thickBot="1" x14ac:dyDescent="0.3">
      <c r="A26" s="11"/>
      <c r="B26" s="53">
        <v>15</v>
      </c>
      <c r="C26" s="56"/>
      <c r="D26" s="58"/>
      <c r="E26" s="58"/>
      <c r="F26" s="101"/>
      <c r="G26" s="53">
        <v>20</v>
      </c>
      <c r="H26" s="109" t="s">
        <v>33</v>
      </c>
      <c r="I26" s="121"/>
      <c r="J26" s="92">
        <f>SUM(J22:J25)+SUM(F22:F25)</f>
        <v>0</v>
      </c>
    </row>
    <row r="27" spans="1:26" ht="18" customHeight="1" thickTop="1" x14ac:dyDescent="0.25">
      <c r="A27" s="11"/>
      <c r="B27" s="94"/>
      <c r="C27" s="133" t="s">
        <v>60</v>
      </c>
      <c r="D27" s="126"/>
      <c r="E27" s="95"/>
      <c r="F27" s="29"/>
      <c r="G27" s="102" t="s">
        <v>39</v>
      </c>
      <c r="H27" s="97" t="s">
        <v>40</v>
      </c>
      <c r="I27" s="28"/>
      <c r="J27" s="31"/>
    </row>
    <row r="28" spans="1:26" ht="18" customHeight="1" x14ac:dyDescent="0.25">
      <c r="A28" s="11"/>
      <c r="B28" s="25"/>
      <c r="C28" s="124"/>
      <c r="D28" s="127"/>
      <c r="E28" s="21"/>
      <c r="F28" s="11"/>
      <c r="G28" s="103">
        <v>21</v>
      </c>
      <c r="H28" s="107" t="s">
        <v>41</v>
      </c>
      <c r="I28" s="114"/>
      <c r="J28" s="90">
        <f>F20+J20+F26+J26</f>
        <v>0</v>
      </c>
    </row>
    <row r="29" spans="1:26" ht="18" customHeight="1" x14ac:dyDescent="0.25">
      <c r="A29" s="11"/>
      <c r="B29" s="75"/>
      <c r="C29" s="125"/>
      <c r="D29" s="128"/>
      <c r="E29" s="21"/>
      <c r="F29" s="11"/>
      <c r="G29" s="52">
        <v>22</v>
      </c>
      <c r="H29" s="108" t="s">
        <v>42</v>
      </c>
      <c r="I29" s="115">
        <f>J28-SUM('SO 12973'!K9:'SO 12973'!K46)</f>
        <v>0</v>
      </c>
      <c r="J29" s="111">
        <f>ROUND(((ROUND(I29,2)*20)*1/100),2)</f>
        <v>0</v>
      </c>
    </row>
    <row r="30" spans="1:26" ht="18" customHeight="1" x14ac:dyDescent="0.25">
      <c r="A30" s="11"/>
      <c r="B30" s="22"/>
      <c r="C30" s="117"/>
      <c r="D30" s="119"/>
      <c r="E30" s="21"/>
      <c r="F30" s="11"/>
      <c r="G30" s="53">
        <v>23</v>
      </c>
      <c r="H30" s="109" t="s">
        <v>42</v>
      </c>
      <c r="I30" s="81">
        <f>SUM('SO 12973'!K9:'SO 12973'!K46)</f>
        <v>0</v>
      </c>
      <c r="J30" s="112">
        <f>ROUND(((ROUND(I30,2)*20)/100),2)</f>
        <v>0</v>
      </c>
    </row>
    <row r="31" spans="1:26" ht="18" customHeight="1" x14ac:dyDescent="0.25">
      <c r="A31" s="11"/>
      <c r="B31" s="23"/>
      <c r="C31" s="129"/>
      <c r="D31" s="130"/>
      <c r="E31" s="21"/>
      <c r="F31" s="11"/>
      <c r="G31" s="103">
        <v>24</v>
      </c>
      <c r="H31" s="107" t="s">
        <v>43</v>
      </c>
      <c r="I31" s="106"/>
      <c r="J31" s="123">
        <f>SUM(J28:J30)</f>
        <v>0</v>
      </c>
    </row>
    <row r="32" spans="1:26" ht="18" customHeight="1" thickBot="1" x14ac:dyDescent="0.3">
      <c r="A32" s="11"/>
      <c r="B32" s="41"/>
      <c r="C32" s="110"/>
      <c r="D32" s="116"/>
      <c r="E32" s="76"/>
      <c r="F32" s="77"/>
      <c r="G32" s="52" t="s">
        <v>44</v>
      </c>
      <c r="H32" s="110"/>
      <c r="I32" s="116"/>
      <c r="J32" s="113"/>
    </row>
    <row r="33" spans="1:10" ht="18" customHeight="1" thickTop="1" x14ac:dyDescent="0.25">
      <c r="A33" s="11"/>
      <c r="B33" s="94"/>
      <c r="C33" s="95"/>
      <c r="D33" s="131" t="s">
        <v>58</v>
      </c>
      <c r="E33" s="15"/>
      <c r="F33" s="96"/>
      <c r="G33" s="104">
        <v>26</v>
      </c>
      <c r="H33" s="132" t="s">
        <v>59</v>
      </c>
      <c r="I33" s="29"/>
      <c r="J33" s="105"/>
    </row>
    <row r="34" spans="1:10" ht="18" customHeight="1" x14ac:dyDescent="0.25">
      <c r="A34" s="11"/>
      <c r="B34" s="24"/>
      <c r="C34" s="20"/>
      <c r="D34" s="14"/>
      <c r="E34" s="14"/>
      <c r="F34" s="14"/>
      <c r="G34" s="14"/>
      <c r="H34" s="14"/>
      <c r="I34" s="29"/>
      <c r="J34" s="32"/>
    </row>
    <row r="35" spans="1:10" ht="18" customHeight="1" x14ac:dyDescent="0.25">
      <c r="A35" s="11"/>
      <c r="B35" s="25"/>
      <c r="C35" s="21"/>
      <c r="D35" s="3"/>
      <c r="E35" s="3"/>
      <c r="F35" s="3"/>
      <c r="G35" s="3"/>
      <c r="H35" s="3"/>
      <c r="I35" s="11"/>
      <c r="J35" s="33"/>
    </row>
    <row r="36" spans="1:10" ht="18" customHeight="1" x14ac:dyDescent="0.25">
      <c r="A36" s="11"/>
      <c r="B36" s="25"/>
      <c r="C36" s="21"/>
      <c r="D36" s="3"/>
      <c r="E36" s="3"/>
      <c r="F36" s="3"/>
      <c r="G36" s="3"/>
      <c r="H36" s="3"/>
      <c r="I36" s="11"/>
      <c r="J36" s="33"/>
    </row>
    <row r="37" spans="1:10" ht="18" customHeight="1" x14ac:dyDescent="0.25">
      <c r="A37" s="11"/>
      <c r="B37" s="25"/>
      <c r="C37" s="21"/>
      <c r="D37" s="3"/>
      <c r="E37" s="3"/>
      <c r="F37" s="3"/>
      <c r="G37" s="3"/>
      <c r="H37" s="3"/>
      <c r="I37" s="11"/>
      <c r="J37" s="33"/>
    </row>
    <row r="38" spans="1:10" ht="18" customHeight="1" x14ac:dyDescent="0.25">
      <c r="A38" s="11"/>
      <c r="B38" s="25"/>
      <c r="C38" s="21"/>
      <c r="D38" s="3"/>
      <c r="E38" s="3"/>
      <c r="F38" s="3"/>
      <c r="G38" s="3"/>
      <c r="H38" s="3"/>
      <c r="I38" s="11"/>
      <c r="J38" s="33"/>
    </row>
    <row r="39" spans="1:10" ht="18" customHeight="1" x14ac:dyDescent="0.25">
      <c r="A39" s="11"/>
      <c r="B39" s="25"/>
      <c r="C39" s="21"/>
      <c r="D39" s="3"/>
      <c r="E39" s="3"/>
      <c r="F39" s="3"/>
      <c r="G39" s="3"/>
      <c r="H39" s="3"/>
      <c r="I39" s="11"/>
      <c r="J39" s="33"/>
    </row>
    <row r="40" spans="1:10" ht="18" customHeight="1" thickBot="1" x14ac:dyDescent="0.3">
      <c r="A40" s="11"/>
      <c r="B40" s="75"/>
      <c r="C40" s="76"/>
      <c r="D40" s="12"/>
      <c r="E40" s="12"/>
      <c r="F40" s="12"/>
      <c r="G40" s="12"/>
      <c r="H40" s="12"/>
      <c r="I40" s="77"/>
      <c r="J40" s="78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/>
  </sheetViews>
  <sheetFormatPr defaultColWidth="0" defaultRowHeight="15" x14ac:dyDescent="0.25"/>
  <cols>
    <col min="1" max="1" width="40.7109375" customWidth="1"/>
    <col min="2" max="4" width="12.7109375" customWidth="1"/>
    <col min="5" max="6" width="15.7109375" customWidth="1"/>
    <col min="7" max="7" width="3.7109375" customWidth="1"/>
    <col min="8" max="9" width="9.140625" hidden="1" customWidth="1"/>
    <col min="10" max="26" width="0" hidden="1" customWidth="1"/>
    <col min="27" max="16384" width="9.140625" hidden="1"/>
  </cols>
  <sheetData>
    <row r="1" spans="1:26" ht="20.100000000000001" customHeight="1" x14ac:dyDescent="0.25">
      <c r="A1" s="201" t="s">
        <v>22</v>
      </c>
      <c r="B1" s="202"/>
      <c r="C1" s="202"/>
      <c r="D1" s="203"/>
      <c r="E1" s="136" t="s">
        <v>64</v>
      </c>
      <c r="F1" s="135"/>
      <c r="W1">
        <v>30.126000000000001</v>
      </c>
    </row>
    <row r="2" spans="1:26" ht="20.100000000000001" customHeight="1" x14ac:dyDescent="0.25">
      <c r="A2" s="201" t="s">
        <v>23</v>
      </c>
      <c r="B2" s="202"/>
      <c r="C2" s="202"/>
      <c r="D2" s="203"/>
      <c r="E2" s="136" t="s">
        <v>17</v>
      </c>
      <c r="F2" s="135"/>
    </row>
    <row r="3" spans="1:26" ht="20.100000000000001" customHeight="1" x14ac:dyDescent="0.25">
      <c r="A3" s="201" t="s">
        <v>24</v>
      </c>
      <c r="B3" s="202"/>
      <c r="C3" s="202"/>
      <c r="D3" s="203"/>
      <c r="E3" s="136" t="s">
        <v>65</v>
      </c>
      <c r="F3" s="135"/>
    </row>
    <row r="4" spans="1:26" x14ac:dyDescent="0.25">
      <c r="A4" s="137" t="s">
        <v>1</v>
      </c>
      <c r="B4" s="134"/>
      <c r="C4" s="134"/>
      <c r="D4" s="134"/>
      <c r="E4" s="134"/>
      <c r="F4" s="134"/>
    </row>
    <row r="5" spans="1:26" x14ac:dyDescent="0.25">
      <c r="A5" s="137" t="s">
        <v>290</v>
      </c>
      <c r="B5" s="134"/>
      <c r="C5" s="134"/>
      <c r="D5" s="134"/>
      <c r="E5" s="134"/>
      <c r="F5" s="134"/>
    </row>
    <row r="6" spans="1:26" x14ac:dyDescent="0.25">
      <c r="A6" s="134"/>
      <c r="B6" s="134"/>
      <c r="C6" s="134"/>
      <c r="D6" s="134"/>
      <c r="E6" s="134"/>
      <c r="F6" s="134"/>
    </row>
    <row r="7" spans="1:26" x14ac:dyDescent="0.25">
      <c r="A7" s="134"/>
      <c r="B7" s="134"/>
      <c r="C7" s="134"/>
      <c r="D7" s="134"/>
      <c r="E7" s="134"/>
      <c r="F7" s="134"/>
    </row>
    <row r="8" spans="1:26" x14ac:dyDescent="0.25">
      <c r="A8" s="138" t="s">
        <v>66</v>
      </c>
      <c r="B8" s="134"/>
      <c r="C8" s="134"/>
      <c r="D8" s="134"/>
      <c r="E8" s="134"/>
      <c r="F8" s="134"/>
    </row>
    <row r="9" spans="1:26" x14ac:dyDescent="0.25">
      <c r="A9" s="139" t="s">
        <v>61</v>
      </c>
      <c r="B9" s="139" t="s">
        <v>55</v>
      </c>
      <c r="C9" s="139" t="s">
        <v>56</v>
      </c>
      <c r="D9" s="139" t="s">
        <v>33</v>
      </c>
      <c r="E9" s="139" t="s">
        <v>62</v>
      </c>
      <c r="F9" s="139" t="s">
        <v>63</v>
      </c>
    </row>
    <row r="10" spans="1:26" x14ac:dyDescent="0.25">
      <c r="A10" s="146" t="s">
        <v>67</v>
      </c>
      <c r="B10" s="147"/>
      <c r="C10" s="143"/>
      <c r="D10" s="143"/>
      <c r="E10" s="144"/>
      <c r="F10" s="144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</row>
    <row r="11" spans="1:26" x14ac:dyDescent="0.25">
      <c r="A11" s="148" t="s">
        <v>291</v>
      </c>
      <c r="B11" s="149">
        <f>'SO 12973'!L17</f>
        <v>0</v>
      </c>
      <c r="C11" s="149">
        <f>'SO 12973'!M17</f>
        <v>0</v>
      </c>
      <c r="D11" s="149">
        <f>'SO 12973'!I17</f>
        <v>0</v>
      </c>
      <c r="E11" s="150">
        <f>'SO 12973'!S17</f>
        <v>0</v>
      </c>
      <c r="F11" s="150">
        <f>'SO 12973'!V17</f>
        <v>0</v>
      </c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</row>
    <row r="12" spans="1:26" x14ac:dyDescent="0.25">
      <c r="A12" s="2" t="s">
        <v>67</v>
      </c>
      <c r="B12" s="151">
        <f>'SO 12973'!L19</f>
        <v>0</v>
      </c>
      <c r="C12" s="151">
        <f>'SO 12973'!M19</f>
        <v>0</v>
      </c>
      <c r="D12" s="151">
        <f>'SO 12973'!I19</f>
        <v>0</v>
      </c>
      <c r="E12" s="152">
        <f>'SO 12973'!S19</f>
        <v>0</v>
      </c>
      <c r="F12" s="152">
        <f>'SO 12973'!V19</f>
        <v>0</v>
      </c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</row>
    <row r="13" spans="1:26" x14ac:dyDescent="0.25">
      <c r="A13" s="1"/>
      <c r="B13" s="141"/>
      <c r="C13" s="141"/>
      <c r="D13" s="141"/>
      <c r="E13" s="140"/>
      <c r="F13" s="140"/>
    </row>
    <row r="14" spans="1:26" x14ac:dyDescent="0.25">
      <c r="A14" s="2" t="s">
        <v>73</v>
      </c>
      <c r="B14" s="151"/>
      <c r="C14" s="149"/>
      <c r="D14" s="149"/>
      <c r="E14" s="150"/>
      <c r="F14" s="150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</row>
    <row r="15" spans="1:26" x14ac:dyDescent="0.25">
      <c r="A15" s="148" t="s">
        <v>292</v>
      </c>
      <c r="B15" s="149">
        <f>'SO 12973'!L30</f>
        <v>0</v>
      </c>
      <c r="C15" s="149">
        <f>'SO 12973'!M30</f>
        <v>0</v>
      </c>
      <c r="D15" s="149">
        <f>'SO 12973'!I30</f>
        <v>0</v>
      </c>
      <c r="E15" s="150">
        <f>'SO 12973'!S30</f>
        <v>1.78</v>
      </c>
      <c r="F15" s="150">
        <f>'SO 12973'!V30</f>
        <v>0</v>
      </c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</row>
    <row r="16" spans="1:26" x14ac:dyDescent="0.25">
      <c r="A16" s="148" t="s">
        <v>293</v>
      </c>
      <c r="B16" s="149">
        <f>'SO 12973'!L36</f>
        <v>0</v>
      </c>
      <c r="C16" s="149">
        <f>'SO 12973'!M36</f>
        <v>0</v>
      </c>
      <c r="D16" s="149">
        <f>'SO 12973'!I36</f>
        <v>0</v>
      </c>
      <c r="E16" s="150">
        <f>'SO 12973'!S36</f>
        <v>0</v>
      </c>
      <c r="F16" s="150">
        <f>'SO 12973'!V36</f>
        <v>0</v>
      </c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</row>
    <row r="17" spans="1:26" x14ac:dyDescent="0.25">
      <c r="A17" s="2" t="s">
        <v>73</v>
      </c>
      <c r="B17" s="151">
        <f>'SO 12973'!L38</f>
        <v>0</v>
      </c>
      <c r="C17" s="151">
        <f>'SO 12973'!M38</f>
        <v>0</v>
      </c>
      <c r="D17" s="151">
        <f>'SO 12973'!I38</f>
        <v>0</v>
      </c>
      <c r="E17" s="152">
        <f>'SO 12973'!S38</f>
        <v>1.78</v>
      </c>
      <c r="F17" s="152">
        <f>'SO 12973'!V38</f>
        <v>0</v>
      </c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</row>
    <row r="18" spans="1:26" x14ac:dyDescent="0.25">
      <c r="A18" s="1"/>
      <c r="B18" s="141"/>
      <c r="C18" s="141"/>
      <c r="D18" s="141"/>
      <c r="E18" s="140"/>
      <c r="F18" s="140"/>
    </row>
    <row r="19" spans="1:26" x14ac:dyDescent="0.25">
      <c r="A19" s="2" t="s">
        <v>81</v>
      </c>
      <c r="B19" s="151"/>
      <c r="C19" s="149"/>
      <c r="D19" s="149"/>
      <c r="E19" s="150"/>
      <c r="F19" s="150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</row>
    <row r="20" spans="1:26" x14ac:dyDescent="0.25">
      <c r="A20" s="148" t="s">
        <v>82</v>
      </c>
      <c r="B20" s="149">
        <f>'SO 12973'!L44</f>
        <v>0</v>
      </c>
      <c r="C20" s="149">
        <f>'SO 12973'!M44</f>
        <v>0</v>
      </c>
      <c r="D20" s="149">
        <f>'SO 12973'!I44</f>
        <v>0</v>
      </c>
      <c r="E20" s="150">
        <f>'SO 12973'!S44</f>
        <v>0</v>
      </c>
      <c r="F20" s="150">
        <f>'SO 12973'!V44</f>
        <v>0</v>
      </c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</row>
    <row r="21" spans="1:26" x14ac:dyDescent="0.25">
      <c r="A21" s="2" t="s">
        <v>81</v>
      </c>
      <c r="B21" s="151">
        <f>'SO 12973'!L46</f>
        <v>0</v>
      </c>
      <c r="C21" s="151">
        <f>'SO 12973'!M46</f>
        <v>0</v>
      </c>
      <c r="D21" s="151">
        <f>'SO 12973'!I46</f>
        <v>0</v>
      </c>
      <c r="E21" s="152">
        <f>'SO 12973'!S46</f>
        <v>0</v>
      </c>
      <c r="F21" s="152">
        <f>'SO 12973'!V46</f>
        <v>0</v>
      </c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</row>
    <row r="22" spans="1:26" x14ac:dyDescent="0.25">
      <c r="A22" s="1"/>
      <c r="B22" s="141"/>
      <c r="C22" s="141"/>
      <c r="D22" s="141"/>
      <c r="E22" s="140"/>
      <c r="F22" s="140"/>
    </row>
    <row r="23" spans="1:26" x14ac:dyDescent="0.25">
      <c r="A23" s="2" t="s">
        <v>83</v>
      </c>
      <c r="B23" s="151">
        <f>'SO 12973'!L47</f>
        <v>0</v>
      </c>
      <c r="C23" s="151">
        <f>'SO 12973'!M47</f>
        <v>0</v>
      </c>
      <c r="D23" s="151">
        <f>'SO 12973'!I47</f>
        <v>0</v>
      </c>
      <c r="E23" s="152">
        <f>'SO 12973'!S47</f>
        <v>1.78</v>
      </c>
      <c r="F23" s="152">
        <f>'SO 12973'!V47</f>
        <v>0</v>
      </c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</row>
    <row r="24" spans="1:26" x14ac:dyDescent="0.25">
      <c r="A24" s="1"/>
      <c r="B24" s="141"/>
      <c r="C24" s="141"/>
      <c r="D24" s="141"/>
      <c r="E24" s="140"/>
      <c r="F24" s="140"/>
    </row>
    <row r="25" spans="1:26" x14ac:dyDescent="0.25">
      <c r="A25" s="1"/>
      <c r="B25" s="141"/>
      <c r="C25" s="141"/>
      <c r="D25" s="141"/>
      <c r="E25" s="140"/>
      <c r="F25" s="140"/>
    </row>
    <row r="26" spans="1:26" x14ac:dyDescent="0.25">
      <c r="A26" s="1"/>
      <c r="B26" s="141"/>
      <c r="C26" s="141"/>
      <c r="D26" s="141"/>
      <c r="E26" s="140"/>
      <c r="F26" s="140"/>
    </row>
    <row r="27" spans="1:26" x14ac:dyDescent="0.25">
      <c r="A27" s="1"/>
      <c r="B27" s="141"/>
      <c r="C27" s="141"/>
      <c r="D27" s="141"/>
      <c r="E27" s="140"/>
      <c r="F27" s="140"/>
    </row>
    <row r="28" spans="1:26" x14ac:dyDescent="0.25">
      <c r="A28" s="1"/>
      <c r="B28" s="141"/>
      <c r="C28" s="141"/>
      <c r="D28" s="141"/>
      <c r="E28" s="140"/>
      <c r="F28" s="140"/>
    </row>
    <row r="29" spans="1:26" x14ac:dyDescent="0.25">
      <c r="A29" s="1"/>
      <c r="B29" s="141"/>
      <c r="C29" s="141"/>
      <c r="D29" s="141"/>
      <c r="E29" s="140"/>
      <c r="F29" s="140"/>
    </row>
    <row r="30" spans="1:26" x14ac:dyDescent="0.25">
      <c r="A30" s="1"/>
      <c r="B30" s="141"/>
      <c r="C30" s="141"/>
      <c r="D30" s="141"/>
      <c r="E30" s="140"/>
      <c r="F30" s="140"/>
    </row>
    <row r="31" spans="1:26" x14ac:dyDescent="0.25">
      <c r="A31" s="1"/>
      <c r="B31" s="141"/>
      <c r="C31" s="141"/>
      <c r="D31" s="141"/>
      <c r="E31" s="140"/>
      <c r="F31" s="140"/>
    </row>
    <row r="32" spans="1:26" x14ac:dyDescent="0.25">
      <c r="A32" s="1"/>
      <c r="B32" s="141"/>
      <c r="C32" s="141"/>
      <c r="D32" s="141"/>
      <c r="E32" s="140"/>
      <c r="F32" s="140"/>
    </row>
    <row r="33" spans="1:6" x14ac:dyDescent="0.25">
      <c r="A33" s="1"/>
      <c r="B33" s="141"/>
      <c r="C33" s="141"/>
      <c r="D33" s="141"/>
      <c r="E33" s="140"/>
      <c r="F33" s="140"/>
    </row>
    <row r="34" spans="1:6" x14ac:dyDescent="0.25">
      <c r="A34" s="1"/>
      <c r="B34" s="141"/>
      <c r="C34" s="141"/>
      <c r="D34" s="141"/>
      <c r="E34" s="140"/>
      <c r="F34" s="140"/>
    </row>
    <row r="35" spans="1:6" x14ac:dyDescent="0.25">
      <c r="A35" s="1"/>
      <c r="B35" s="141"/>
      <c r="C35" s="141"/>
      <c r="D35" s="141"/>
      <c r="E35" s="140"/>
      <c r="F35" s="140"/>
    </row>
    <row r="36" spans="1:6" x14ac:dyDescent="0.25">
      <c r="A36" s="1"/>
      <c r="B36" s="141"/>
      <c r="C36" s="141"/>
      <c r="D36" s="141"/>
      <c r="E36" s="140"/>
      <c r="F36" s="140"/>
    </row>
    <row r="37" spans="1:6" x14ac:dyDescent="0.25">
      <c r="A37" s="1"/>
      <c r="B37" s="141"/>
      <c r="C37" s="141"/>
      <c r="D37" s="141"/>
      <c r="E37" s="140"/>
      <c r="F37" s="140"/>
    </row>
    <row r="38" spans="1:6" x14ac:dyDescent="0.25">
      <c r="A38" s="1"/>
      <c r="B38" s="141"/>
      <c r="C38" s="141"/>
      <c r="D38" s="141"/>
      <c r="E38" s="140"/>
      <c r="F38" s="140"/>
    </row>
    <row r="39" spans="1:6" x14ac:dyDescent="0.25">
      <c r="A39" s="1"/>
      <c r="B39" s="141"/>
      <c r="C39" s="141"/>
      <c r="D39" s="141"/>
      <c r="E39" s="140"/>
      <c r="F39" s="140"/>
    </row>
    <row r="40" spans="1:6" x14ac:dyDescent="0.25">
      <c r="A40" s="1"/>
      <c r="B40" s="141"/>
      <c r="C40" s="141"/>
      <c r="D40" s="141"/>
      <c r="E40" s="140"/>
      <c r="F40" s="140"/>
    </row>
    <row r="41" spans="1:6" x14ac:dyDescent="0.25">
      <c r="A41" s="1"/>
      <c r="B41" s="141"/>
      <c r="C41" s="141"/>
      <c r="D41" s="141"/>
      <c r="E41" s="140"/>
      <c r="F41" s="140"/>
    </row>
    <row r="42" spans="1:6" x14ac:dyDescent="0.25">
      <c r="A42" s="1"/>
      <c r="B42" s="141"/>
      <c r="C42" s="141"/>
      <c r="D42" s="141"/>
      <c r="E42" s="140"/>
      <c r="F42" s="140"/>
    </row>
    <row r="43" spans="1:6" x14ac:dyDescent="0.25">
      <c r="A43" s="1"/>
      <c r="B43" s="141"/>
      <c r="C43" s="141"/>
      <c r="D43" s="141"/>
      <c r="E43" s="140"/>
      <c r="F43" s="140"/>
    </row>
    <row r="44" spans="1:6" x14ac:dyDescent="0.25">
      <c r="A44" s="1"/>
      <c r="B44" s="141"/>
      <c r="C44" s="141"/>
      <c r="D44" s="141"/>
      <c r="E44" s="140"/>
      <c r="F44" s="140"/>
    </row>
    <row r="45" spans="1:6" x14ac:dyDescent="0.25">
      <c r="A45" s="1"/>
      <c r="B45" s="141"/>
      <c r="C45" s="141"/>
      <c r="D45" s="141"/>
      <c r="E45" s="140"/>
      <c r="F45" s="140"/>
    </row>
    <row r="46" spans="1:6" x14ac:dyDescent="0.25">
      <c r="A46" s="1"/>
      <c r="B46" s="141"/>
      <c r="C46" s="141"/>
      <c r="D46" s="141"/>
      <c r="E46" s="140"/>
      <c r="F46" s="140"/>
    </row>
    <row r="47" spans="1:6" x14ac:dyDescent="0.25">
      <c r="A47" s="1"/>
      <c r="B47" s="141"/>
      <c r="C47" s="141"/>
      <c r="D47" s="141"/>
      <c r="E47" s="140"/>
      <c r="F47" s="140"/>
    </row>
    <row r="48" spans="1:6" x14ac:dyDescent="0.25">
      <c r="A48" s="1"/>
      <c r="B48" s="141"/>
      <c r="C48" s="141"/>
      <c r="D48" s="141"/>
      <c r="E48" s="140"/>
      <c r="F48" s="140"/>
    </row>
    <row r="49" spans="1:6" x14ac:dyDescent="0.25">
      <c r="A49" s="1"/>
      <c r="B49" s="141"/>
      <c r="C49" s="141"/>
      <c r="D49" s="141"/>
      <c r="E49" s="140"/>
      <c r="F49" s="140"/>
    </row>
    <row r="50" spans="1:6" x14ac:dyDescent="0.25">
      <c r="A50" s="1"/>
      <c r="B50" s="141"/>
      <c r="C50" s="141"/>
      <c r="D50" s="141"/>
      <c r="E50" s="140"/>
      <c r="F50" s="140"/>
    </row>
    <row r="51" spans="1:6" x14ac:dyDescent="0.25">
      <c r="A51" s="1"/>
      <c r="B51" s="141"/>
      <c r="C51" s="141"/>
      <c r="D51" s="141"/>
      <c r="E51" s="140"/>
      <c r="F51" s="140"/>
    </row>
    <row r="52" spans="1:6" x14ac:dyDescent="0.25">
      <c r="A52" s="1"/>
      <c r="B52" s="141"/>
      <c r="C52" s="141"/>
      <c r="D52" s="141"/>
      <c r="E52" s="140"/>
      <c r="F52" s="140"/>
    </row>
    <row r="53" spans="1:6" x14ac:dyDescent="0.25">
      <c r="A53" s="1"/>
      <c r="B53" s="141"/>
      <c r="C53" s="141"/>
      <c r="D53" s="141"/>
      <c r="E53" s="140"/>
      <c r="F53" s="140"/>
    </row>
    <row r="54" spans="1:6" x14ac:dyDescent="0.25">
      <c r="A54" s="1"/>
      <c r="B54" s="141"/>
      <c r="C54" s="141"/>
      <c r="D54" s="141"/>
      <c r="E54" s="140"/>
      <c r="F54" s="140"/>
    </row>
    <row r="55" spans="1:6" x14ac:dyDescent="0.25">
      <c r="A55" s="1"/>
      <c r="B55" s="141"/>
      <c r="C55" s="141"/>
      <c r="D55" s="141"/>
      <c r="E55" s="140"/>
      <c r="F55" s="140"/>
    </row>
    <row r="56" spans="1:6" x14ac:dyDescent="0.25">
      <c r="A56" s="1"/>
      <c r="B56" s="141"/>
      <c r="C56" s="141"/>
      <c r="D56" s="141"/>
      <c r="E56" s="140"/>
      <c r="F56" s="140"/>
    </row>
    <row r="57" spans="1:6" x14ac:dyDescent="0.25">
      <c r="A57" s="1"/>
      <c r="B57" s="141"/>
      <c r="C57" s="141"/>
      <c r="D57" s="141"/>
      <c r="E57" s="140"/>
      <c r="F57" s="140"/>
    </row>
    <row r="58" spans="1:6" x14ac:dyDescent="0.25">
      <c r="A58" s="1"/>
      <c r="B58" s="1"/>
      <c r="C58" s="1"/>
      <c r="D58" s="1"/>
      <c r="E58" s="1"/>
      <c r="F58" s="1"/>
    </row>
    <row r="59" spans="1:6" x14ac:dyDescent="0.25">
      <c r="A59" s="1"/>
      <c r="B59" s="1"/>
      <c r="C59" s="1"/>
      <c r="D59" s="1"/>
      <c r="E59" s="1"/>
      <c r="F59" s="1"/>
    </row>
    <row r="60" spans="1:6" x14ac:dyDescent="0.25">
      <c r="A60" s="1"/>
      <c r="B60" s="1"/>
      <c r="C60" s="1"/>
      <c r="D60" s="1"/>
      <c r="E60" s="1"/>
      <c r="F60" s="1"/>
    </row>
    <row r="61" spans="1:6" x14ac:dyDescent="0.25">
      <c r="A61" s="1"/>
      <c r="B61" s="1"/>
      <c r="C61" s="1"/>
      <c r="D61" s="1"/>
      <c r="E61" s="1"/>
      <c r="F61" s="1"/>
    </row>
    <row r="62" spans="1:6" x14ac:dyDescent="0.25">
      <c r="A62" s="1"/>
      <c r="B62" s="1"/>
      <c r="C62" s="1"/>
      <c r="D62" s="1"/>
      <c r="E62" s="1"/>
      <c r="F62" s="1"/>
    </row>
    <row r="63" spans="1:6" x14ac:dyDescent="0.25">
      <c r="A63" s="1"/>
      <c r="B63" s="1"/>
      <c r="C63" s="1"/>
      <c r="D63" s="1"/>
      <c r="E63" s="1"/>
      <c r="F63" s="1"/>
    </row>
    <row r="64" spans="1:6" x14ac:dyDescent="0.25">
      <c r="A64" s="1"/>
      <c r="B64" s="1"/>
      <c r="C64" s="1"/>
      <c r="D64" s="1"/>
      <c r="E64" s="1"/>
      <c r="F64" s="1"/>
    </row>
    <row r="65" spans="1:6" x14ac:dyDescent="0.25">
      <c r="A65" s="1"/>
      <c r="B65" s="1"/>
      <c r="C65" s="1"/>
      <c r="D65" s="1"/>
      <c r="E65" s="1"/>
      <c r="F65" s="1"/>
    </row>
    <row r="66" spans="1:6" x14ac:dyDescent="0.25">
      <c r="A66" s="1"/>
      <c r="B66" s="1"/>
      <c r="C66" s="1"/>
      <c r="D66" s="1"/>
      <c r="E66" s="1"/>
      <c r="F66" s="1"/>
    </row>
    <row r="67" spans="1:6" x14ac:dyDescent="0.25">
      <c r="A67" s="1"/>
      <c r="B67" s="1"/>
      <c r="C67" s="1"/>
      <c r="D67" s="1"/>
      <c r="E67" s="1"/>
      <c r="F67" s="1"/>
    </row>
    <row r="68" spans="1:6" x14ac:dyDescent="0.25">
      <c r="A68" s="1"/>
      <c r="B68" s="1"/>
      <c r="C68" s="1"/>
      <c r="D68" s="1"/>
      <c r="E68" s="1"/>
      <c r="F68" s="1"/>
    </row>
    <row r="69" spans="1:6" x14ac:dyDescent="0.25">
      <c r="A69" s="1"/>
      <c r="B69" s="1"/>
      <c r="C69" s="1"/>
      <c r="D69" s="1"/>
      <c r="E69" s="1"/>
      <c r="F69" s="1"/>
    </row>
    <row r="70" spans="1:6" x14ac:dyDescent="0.25">
      <c r="A70" s="1"/>
      <c r="B70" s="1"/>
      <c r="C70" s="1"/>
      <c r="D70" s="1"/>
      <c r="E70" s="1"/>
      <c r="F70" s="1"/>
    </row>
    <row r="71" spans="1:6" x14ac:dyDescent="0.25">
      <c r="A71" s="1"/>
      <c r="B71" s="1"/>
      <c r="C71" s="1"/>
      <c r="D71" s="1"/>
      <c r="E71" s="1"/>
      <c r="F71" s="1"/>
    </row>
    <row r="72" spans="1:6" x14ac:dyDescent="0.25">
      <c r="A72" s="1"/>
      <c r="B72" s="1"/>
      <c r="C72" s="1"/>
      <c r="D72" s="1"/>
      <c r="E72" s="1"/>
      <c r="F72" s="1"/>
    </row>
    <row r="73" spans="1:6" x14ac:dyDescent="0.25">
      <c r="A73" s="1"/>
      <c r="B73" s="1"/>
      <c r="C73" s="1"/>
      <c r="D73" s="1"/>
      <c r="E73" s="1"/>
      <c r="F73" s="1"/>
    </row>
    <row r="74" spans="1:6" x14ac:dyDescent="0.25">
      <c r="A74" s="1"/>
      <c r="B74" s="1"/>
      <c r="C74" s="1"/>
      <c r="D74" s="1"/>
      <c r="E74" s="1"/>
      <c r="F74" s="1"/>
    </row>
    <row r="75" spans="1:6" x14ac:dyDescent="0.25">
      <c r="A75" s="1"/>
      <c r="B75" s="1"/>
      <c r="C75" s="1"/>
      <c r="D75" s="1"/>
      <c r="E75" s="1"/>
      <c r="F75" s="1"/>
    </row>
    <row r="76" spans="1:6" x14ac:dyDescent="0.25">
      <c r="A76" s="1"/>
      <c r="B76" s="1"/>
      <c r="C76" s="1"/>
      <c r="D76" s="1"/>
      <c r="E76" s="1"/>
      <c r="F76" s="1"/>
    </row>
    <row r="77" spans="1:6" x14ac:dyDescent="0.25">
      <c r="A77" s="1"/>
      <c r="B77" s="1"/>
      <c r="C77" s="1"/>
      <c r="D77" s="1"/>
      <c r="E77" s="1"/>
      <c r="F77" s="1"/>
    </row>
    <row r="78" spans="1:6" x14ac:dyDescent="0.25">
      <c r="A78" s="1"/>
      <c r="B78" s="1"/>
      <c r="C78" s="1"/>
      <c r="D78" s="1"/>
      <c r="E78" s="1"/>
      <c r="F78" s="1"/>
    </row>
    <row r="79" spans="1:6" x14ac:dyDescent="0.25">
      <c r="A79" s="1"/>
      <c r="B79" s="1"/>
      <c r="C79" s="1"/>
      <c r="D79" s="1"/>
      <c r="E79" s="1"/>
      <c r="F79" s="1"/>
    </row>
    <row r="80" spans="1:6" x14ac:dyDescent="0.25">
      <c r="A80" s="1"/>
      <c r="B80" s="1"/>
      <c r="C80" s="1"/>
      <c r="D80" s="1"/>
      <c r="E80" s="1"/>
      <c r="F80" s="1"/>
    </row>
    <row r="81" spans="1:6" x14ac:dyDescent="0.25">
      <c r="A81" s="1"/>
      <c r="B81" s="1"/>
      <c r="C81" s="1"/>
      <c r="D81" s="1"/>
      <c r="E81" s="1"/>
      <c r="F81" s="1"/>
    </row>
    <row r="82" spans="1:6" x14ac:dyDescent="0.25">
      <c r="A82" s="1"/>
      <c r="B82" s="1"/>
      <c r="C82" s="1"/>
      <c r="D82" s="1"/>
      <c r="E82" s="1"/>
      <c r="F82" s="1"/>
    </row>
    <row r="83" spans="1:6" x14ac:dyDescent="0.25">
      <c r="A83" s="1"/>
      <c r="B83" s="1"/>
      <c r="C83" s="1"/>
      <c r="D83" s="1"/>
      <c r="E83" s="1"/>
      <c r="F83" s="1"/>
    </row>
    <row r="84" spans="1:6" x14ac:dyDescent="0.25">
      <c r="A84" s="1"/>
      <c r="B84" s="1"/>
      <c r="C84" s="1"/>
      <c r="D84" s="1"/>
      <c r="E84" s="1"/>
      <c r="F84" s="1"/>
    </row>
    <row r="85" spans="1:6" x14ac:dyDescent="0.25">
      <c r="A85" s="1"/>
      <c r="B85" s="1"/>
      <c r="C85" s="1"/>
      <c r="D85" s="1"/>
      <c r="E85" s="1"/>
      <c r="F85" s="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/>
      <c r="B88" s="1"/>
      <c r="C88" s="1"/>
      <c r="D88" s="1"/>
      <c r="E88" s="1"/>
      <c r="F88" s="1"/>
    </row>
    <row r="89" spans="1:6" x14ac:dyDescent="0.25">
      <c r="A89" s="1"/>
      <c r="B89" s="1"/>
      <c r="C89" s="1"/>
      <c r="D89" s="1"/>
      <c r="E89" s="1"/>
      <c r="F89" s="1"/>
    </row>
    <row r="90" spans="1:6" x14ac:dyDescent="0.25">
      <c r="A90" s="1"/>
      <c r="B90" s="1"/>
      <c r="C90" s="1"/>
      <c r="D90" s="1"/>
      <c r="E90" s="1"/>
      <c r="F90" s="1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mergeCells count="3">
    <mergeCell ref="A1:D1"/>
    <mergeCell ref="A2:D2"/>
    <mergeCell ref="A3:D3"/>
  </mergeCells>
  <printOptions horizontalCentered="1"/>
  <pageMargins left="0.7" right="0.7" top="0.75" bottom="0.75" header="0.3" footer="0.3"/>
  <pageSetup paperSize="9" scale="9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7"/>
  <sheetViews>
    <sheetView workbookViewId="0">
      <pane ySplit="8" topLeftCell="A21" activePane="bottomLeft" state="frozen"/>
      <selection pane="bottomLeft" activeCell="D43" sqref="D43"/>
    </sheetView>
  </sheetViews>
  <sheetFormatPr defaultColWidth="0" defaultRowHeight="15" x14ac:dyDescent="0.25"/>
  <cols>
    <col min="1" max="1" width="4.7109375" hidden="1" customWidth="1"/>
    <col min="2" max="2" width="5.7109375" customWidth="1"/>
    <col min="3" max="3" width="12.7109375" customWidth="1"/>
    <col min="4" max="4" width="44.7109375" customWidth="1"/>
    <col min="5" max="5" width="5.7109375" customWidth="1"/>
    <col min="6" max="8" width="9.7109375" customWidth="1"/>
    <col min="9" max="9" width="10.7109375" customWidth="1"/>
    <col min="10" max="15" width="0" hidden="1" customWidth="1"/>
    <col min="16" max="16" width="9.7109375" customWidth="1"/>
    <col min="17" max="18" width="0" hidden="1" customWidth="1"/>
    <col min="19" max="19" width="7.7109375" customWidth="1"/>
    <col min="20" max="21" width="0" hidden="1" customWidth="1"/>
    <col min="22" max="22" width="7.7109375" customWidth="1"/>
    <col min="23" max="26" width="0" hidden="1" customWidth="1"/>
    <col min="27" max="27" width="9.140625" customWidth="1"/>
    <col min="28" max="16384" width="9.140625" hidden="1"/>
  </cols>
  <sheetData>
    <row r="1" spans="1:26" ht="20.100000000000001" customHeight="1" x14ac:dyDescent="0.25">
      <c r="A1" s="156"/>
      <c r="B1" s="204" t="s">
        <v>22</v>
      </c>
      <c r="C1" s="205"/>
      <c r="D1" s="205"/>
      <c r="E1" s="205"/>
      <c r="F1" s="205"/>
      <c r="G1" s="205"/>
      <c r="H1" s="206"/>
      <c r="I1" s="157" t="s">
        <v>94</v>
      </c>
      <c r="J1" s="156"/>
      <c r="K1" s="3"/>
      <c r="L1" s="3"/>
      <c r="M1" s="3"/>
      <c r="N1" s="3"/>
      <c r="O1" s="3"/>
      <c r="P1" s="5" t="s">
        <v>95</v>
      </c>
      <c r="Q1" s="1"/>
      <c r="R1" s="1"/>
      <c r="S1" s="3"/>
      <c r="V1" s="3"/>
      <c r="W1">
        <v>30.126000000000001</v>
      </c>
    </row>
    <row r="2" spans="1:26" ht="20.100000000000001" customHeight="1" x14ac:dyDescent="0.25">
      <c r="A2" s="156"/>
      <c r="B2" s="204" t="s">
        <v>23</v>
      </c>
      <c r="C2" s="205"/>
      <c r="D2" s="205"/>
      <c r="E2" s="205"/>
      <c r="F2" s="205"/>
      <c r="G2" s="205"/>
      <c r="H2" s="206"/>
      <c r="I2" s="157" t="s">
        <v>17</v>
      </c>
      <c r="J2" s="156"/>
      <c r="K2" s="3"/>
      <c r="L2" s="3"/>
      <c r="M2" s="3"/>
      <c r="N2" s="3"/>
      <c r="O2" s="3"/>
      <c r="P2" s="5"/>
      <c r="Q2" s="1"/>
      <c r="R2" s="1"/>
      <c r="S2" s="3"/>
      <c r="V2" s="3"/>
    </row>
    <row r="3" spans="1:26" ht="20.100000000000001" customHeight="1" x14ac:dyDescent="0.25">
      <c r="A3" s="156"/>
      <c r="B3" s="204" t="s">
        <v>24</v>
      </c>
      <c r="C3" s="205"/>
      <c r="D3" s="205"/>
      <c r="E3" s="205"/>
      <c r="F3" s="205"/>
      <c r="G3" s="205"/>
      <c r="H3" s="206"/>
      <c r="I3" s="157" t="s">
        <v>96</v>
      </c>
      <c r="J3" s="156"/>
      <c r="K3" s="3"/>
      <c r="L3" s="3"/>
      <c r="M3" s="3"/>
      <c r="N3" s="3"/>
      <c r="O3" s="3"/>
      <c r="P3" s="5" t="s">
        <v>21</v>
      </c>
      <c r="Q3" s="1"/>
      <c r="R3" s="1"/>
      <c r="S3" s="3"/>
      <c r="V3" s="3"/>
    </row>
    <row r="4" spans="1:26" x14ac:dyDescent="0.25">
      <c r="A4" s="3"/>
      <c r="B4" s="5" t="s">
        <v>97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"/>
      <c r="R4" s="1"/>
      <c r="S4" s="3"/>
      <c r="V4" s="3"/>
    </row>
    <row r="5" spans="1:26" x14ac:dyDescent="0.25">
      <c r="A5" s="3"/>
      <c r="B5" s="5" t="s">
        <v>290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1"/>
      <c r="R5" s="1"/>
      <c r="S5" s="3"/>
      <c r="V5" s="3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1"/>
      <c r="R6" s="1"/>
      <c r="S6" s="3"/>
      <c r="V6" s="3"/>
    </row>
    <row r="7" spans="1:26" x14ac:dyDescent="0.25">
      <c r="A7" s="12"/>
      <c r="B7" s="13" t="s">
        <v>66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"/>
      <c r="R7" s="1"/>
      <c r="S7" s="12"/>
      <c r="V7" s="12"/>
    </row>
    <row r="8" spans="1:26" ht="15.75" x14ac:dyDescent="0.25">
      <c r="A8" s="159" t="s">
        <v>84</v>
      </c>
      <c r="B8" s="159" t="s">
        <v>85</v>
      </c>
      <c r="C8" s="159" t="s">
        <v>86</v>
      </c>
      <c r="D8" s="159" t="s">
        <v>87</v>
      </c>
      <c r="E8" s="159" t="s">
        <v>88</v>
      </c>
      <c r="F8" s="159" t="s">
        <v>89</v>
      </c>
      <c r="G8" s="159" t="s">
        <v>55</v>
      </c>
      <c r="H8" s="159" t="s">
        <v>56</v>
      </c>
      <c r="I8" s="159" t="s">
        <v>90</v>
      </c>
      <c r="J8" s="159"/>
      <c r="K8" s="159"/>
      <c r="L8" s="159"/>
      <c r="M8" s="159"/>
      <c r="N8" s="159"/>
      <c r="O8" s="159"/>
      <c r="P8" s="159" t="s">
        <v>91</v>
      </c>
      <c r="Q8" s="153"/>
      <c r="R8" s="153"/>
      <c r="S8" s="159" t="s">
        <v>92</v>
      </c>
      <c r="T8" s="155"/>
      <c r="U8" s="155"/>
      <c r="V8" s="159" t="s">
        <v>93</v>
      </c>
      <c r="W8" s="154"/>
      <c r="X8" s="154"/>
      <c r="Y8" s="154"/>
      <c r="Z8" s="154"/>
    </row>
    <row r="9" spans="1:26" x14ac:dyDescent="0.25">
      <c r="A9" s="142"/>
      <c r="B9" s="142"/>
      <c r="C9" s="160"/>
      <c r="D9" s="146" t="s">
        <v>67</v>
      </c>
      <c r="E9" s="142"/>
      <c r="F9" s="161"/>
      <c r="G9" s="143"/>
      <c r="H9" s="143"/>
      <c r="I9" s="143"/>
      <c r="J9" s="142"/>
      <c r="K9" s="142"/>
      <c r="L9" s="142"/>
      <c r="M9" s="142"/>
      <c r="N9" s="142"/>
      <c r="O9" s="142"/>
      <c r="P9" s="142"/>
      <c r="Q9" s="148"/>
      <c r="R9" s="148"/>
      <c r="S9" s="142"/>
      <c r="T9" s="145"/>
      <c r="U9" s="145"/>
      <c r="V9" s="142"/>
      <c r="W9" s="145"/>
      <c r="X9" s="145"/>
      <c r="Y9" s="145"/>
      <c r="Z9" s="145"/>
    </row>
    <row r="10" spans="1:26" x14ac:dyDescent="0.25">
      <c r="A10" s="148"/>
      <c r="B10" s="148"/>
      <c r="C10" s="148"/>
      <c r="D10" s="148" t="s">
        <v>291</v>
      </c>
      <c r="E10" s="148"/>
      <c r="F10" s="162"/>
      <c r="G10" s="149"/>
      <c r="H10" s="149"/>
      <c r="I10" s="149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5"/>
      <c r="U10" s="145"/>
      <c r="V10" s="148"/>
      <c r="W10" s="145"/>
      <c r="X10" s="145"/>
      <c r="Y10" s="145"/>
      <c r="Z10" s="145"/>
    </row>
    <row r="11" spans="1:26" ht="24.95" customHeight="1" x14ac:dyDescent="0.25">
      <c r="A11" s="166"/>
      <c r="B11" s="163" t="s">
        <v>294</v>
      </c>
      <c r="C11" s="167" t="s">
        <v>295</v>
      </c>
      <c r="D11" s="163" t="s">
        <v>296</v>
      </c>
      <c r="E11" s="163" t="s">
        <v>103</v>
      </c>
      <c r="F11" s="164">
        <v>10.725</v>
      </c>
      <c r="G11" s="165">
        <v>0</v>
      </c>
      <c r="H11" s="165">
        <v>0</v>
      </c>
      <c r="I11" s="165">
        <f t="shared" ref="I11:I16" si="0">ROUND(F11*(G11+H11),2)</f>
        <v>0</v>
      </c>
      <c r="J11" s="163">
        <f t="shared" ref="J11:J16" si="1">ROUND(F11*(N11),2)</f>
        <v>0</v>
      </c>
      <c r="K11" s="1">
        <f t="shared" ref="K11:K16" si="2">ROUND(F11*(O11),2)</f>
        <v>0</v>
      </c>
      <c r="L11" s="1">
        <f t="shared" ref="L11:L16" si="3">ROUND(F11*(G11),2)</f>
        <v>0</v>
      </c>
      <c r="M11" s="1">
        <f t="shared" ref="M11:M16" si="4">ROUND(F11*(H11),2)</f>
        <v>0</v>
      </c>
      <c r="N11" s="1">
        <v>0</v>
      </c>
      <c r="O11" s="1"/>
      <c r="P11" s="158"/>
      <c r="Q11" s="158"/>
      <c r="R11" s="158"/>
      <c r="S11" s="148"/>
      <c r="V11" s="162"/>
      <c r="Z11">
        <v>0</v>
      </c>
    </row>
    <row r="12" spans="1:26" ht="24.95" customHeight="1" x14ac:dyDescent="0.25">
      <c r="A12" s="166"/>
      <c r="B12" s="163" t="s">
        <v>294</v>
      </c>
      <c r="C12" s="167" t="s">
        <v>297</v>
      </c>
      <c r="D12" s="163" t="s">
        <v>298</v>
      </c>
      <c r="E12" s="163" t="s">
        <v>103</v>
      </c>
      <c r="F12" s="164">
        <v>10.725</v>
      </c>
      <c r="G12" s="165">
        <v>0</v>
      </c>
      <c r="H12" s="165">
        <v>0</v>
      </c>
      <c r="I12" s="165">
        <f t="shared" si="0"/>
        <v>0</v>
      </c>
      <c r="J12" s="163">
        <f t="shared" si="1"/>
        <v>0</v>
      </c>
      <c r="K12" s="1">
        <f t="shared" si="2"/>
        <v>0</v>
      </c>
      <c r="L12" s="1">
        <f t="shared" si="3"/>
        <v>0</v>
      </c>
      <c r="M12" s="1">
        <f t="shared" si="4"/>
        <v>0</v>
      </c>
      <c r="N12" s="1">
        <v>0</v>
      </c>
      <c r="O12" s="1"/>
      <c r="P12" s="158"/>
      <c r="Q12" s="158"/>
      <c r="R12" s="158"/>
      <c r="S12" s="148"/>
      <c r="V12" s="162"/>
      <c r="Z12">
        <v>0</v>
      </c>
    </row>
    <row r="13" spans="1:26" ht="24.95" customHeight="1" x14ac:dyDescent="0.25">
      <c r="A13" s="166"/>
      <c r="B13" s="163" t="s">
        <v>294</v>
      </c>
      <c r="C13" s="167" t="s">
        <v>299</v>
      </c>
      <c r="D13" s="163" t="s">
        <v>300</v>
      </c>
      <c r="E13" s="163" t="s">
        <v>103</v>
      </c>
      <c r="F13" s="164">
        <v>10.725</v>
      </c>
      <c r="G13" s="165">
        <v>0</v>
      </c>
      <c r="H13" s="165">
        <v>0</v>
      </c>
      <c r="I13" s="165">
        <f t="shared" si="0"/>
        <v>0</v>
      </c>
      <c r="J13" s="163">
        <f t="shared" si="1"/>
        <v>0</v>
      </c>
      <c r="K13" s="1">
        <f t="shared" si="2"/>
        <v>0</v>
      </c>
      <c r="L13" s="1">
        <f t="shared" si="3"/>
        <v>0</v>
      </c>
      <c r="M13" s="1">
        <f t="shared" si="4"/>
        <v>0</v>
      </c>
      <c r="N13" s="1">
        <v>0</v>
      </c>
      <c r="O13" s="1"/>
      <c r="P13" s="158"/>
      <c r="Q13" s="158"/>
      <c r="R13" s="158"/>
      <c r="S13" s="148"/>
      <c r="V13" s="162"/>
      <c r="Z13">
        <v>0</v>
      </c>
    </row>
    <row r="14" spans="1:26" ht="24.95" customHeight="1" x14ac:dyDescent="0.25">
      <c r="A14" s="166"/>
      <c r="B14" s="163" t="s">
        <v>294</v>
      </c>
      <c r="C14" s="167" t="s">
        <v>301</v>
      </c>
      <c r="D14" s="163" t="s">
        <v>302</v>
      </c>
      <c r="E14" s="163" t="s">
        <v>103</v>
      </c>
      <c r="F14" s="164">
        <v>10.725</v>
      </c>
      <c r="G14" s="165">
        <v>0</v>
      </c>
      <c r="H14" s="165">
        <v>0</v>
      </c>
      <c r="I14" s="165">
        <f t="shared" si="0"/>
        <v>0</v>
      </c>
      <c r="J14" s="163">
        <f t="shared" si="1"/>
        <v>0</v>
      </c>
      <c r="K14" s="1">
        <f t="shared" si="2"/>
        <v>0</v>
      </c>
      <c r="L14" s="1">
        <f t="shared" si="3"/>
        <v>0</v>
      </c>
      <c r="M14" s="1">
        <f t="shared" si="4"/>
        <v>0</v>
      </c>
      <c r="N14" s="1">
        <v>0</v>
      </c>
      <c r="O14" s="1"/>
      <c r="P14" s="158"/>
      <c r="Q14" s="158"/>
      <c r="R14" s="158"/>
      <c r="S14" s="148"/>
      <c r="V14" s="162"/>
      <c r="Z14">
        <v>0</v>
      </c>
    </row>
    <row r="15" spans="1:26" ht="24.95" customHeight="1" x14ac:dyDescent="0.25">
      <c r="A15" s="166"/>
      <c r="B15" s="163" t="s">
        <v>294</v>
      </c>
      <c r="C15" s="167" t="s">
        <v>303</v>
      </c>
      <c r="D15" s="163" t="s">
        <v>304</v>
      </c>
      <c r="E15" s="163" t="s">
        <v>103</v>
      </c>
      <c r="F15" s="164">
        <v>10.725</v>
      </c>
      <c r="G15" s="165">
        <v>0</v>
      </c>
      <c r="H15" s="165">
        <v>0</v>
      </c>
      <c r="I15" s="165">
        <f t="shared" si="0"/>
        <v>0</v>
      </c>
      <c r="J15" s="163">
        <f t="shared" si="1"/>
        <v>0</v>
      </c>
      <c r="K15" s="1">
        <f t="shared" si="2"/>
        <v>0</v>
      </c>
      <c r="L15" s="1">
        <f t="shared" si="3"/>
        <v>0</v>
      </c>
      <c r="M15" s="1">
        <f t="shared" si="4"/>
        <v>0</v>
      </c>
      <c r="N15" s="1">
        <v>0</v>
      </c>
      <c r="O15" s="1"/>
      <c r="P15" s="158"/>
      <c r="Q15" s="158"/>
      <c r="R15" s="158"/>
      <c r="S15" s="148"/>
      <c r="V15" s="162"/>
      <c r="Z15">
        <v>0</v>
      </c>
    </row>
    <row r="16" spans="1:26" ht="24.95" customHeight="1" x14ac:dyDescent="0.25">
      <c r="A16" s="166"/>
      <c r="B16" s="163" t="s">
        <v>294</v>
      </c>
      <c r="C16" s="167" t="s">
        <v>305</v>
      </c>
      <c r="D16" s="163" t="s">
        <v>306</v>
      </c>
      <c r="E16" s="163" t="s">
        <v>103</v>
      </c>
      <c r="F16" s="164">
        <v>10.725</v>
      </c>
      <c r="G16" s="165">
        <v>0</v>
      </c>
      <c r="H16" s="165">
        <v>0</v>
      </c>
      <c r="I16" s="165">
        <f t="shared" si="0"/>
        <v>0</v>
      </c>
      <c r="J16" s="163">
        <f t="shared" si="1"/>
        <v>0</v>
      </c>
      <c r="K16" s="1">
        <f t="shared" si="2"/>
        <v>0</v>
      </c>
      <c r="L16" s="1">
        <f t="shared" si="3"/>
        <v>0</v>
      </c>
      <c r="M16" s="1">
        <f t="shared" si="4"/>
        <v>0</v>
      </c>
      <c r="N16" s="1">
        <v>0</v>
      </c>
      <c r="O16" s="1"/>
      <c r="P16" s="158"/>
      <c r="Q16" s="158"/>
      <c r="R16" s="158"/>
      <c r="S16" s="148"/>
      <c r="V16" s="162"/>
      <c r="Z16">
        <v>0</v>
      </c>
    </row>
    <row r="17" spans="1:26" x14ac:dyDescent="0.25">
      <c r="A17" s="148"/>
      <c r="B17" s="148"/>
      <c r="C17" s="148"/>
      <c r="D17" s="148" t="s">
        <v>291</v>
      </c>
      <c r="E17" s="148"/>
      <c r="F17" s="162"/>
      <c r="G17" s="151">
        <f>ROUND((SUM(L10:L16))/1,2)</f>
        <v>0</v>
      </c>
      <c r="H17" s="151">
        <f>ROUND((SUM(M10:M16))/1,2)</f>
        <v>0</v>
      </c>
      <c r="I17" s="151">
        <f>ROUND((SUM(I10:I16))/1,2)</f>
        <v>0</v>
      </c>
      <c r="J17" s="148"/>
      <c r="K17" s="148"/>
      <c r="L17" s="148">
        <f>ROUND((SUM(L10:L16))/1,2)</f>
        <v>0</v>
      </c>
      <c r="M17" s="148">
        <f>ROUND((SUM(M10:M16))/1,2)</f>
        <v>0</v>
      </c>
      <c r="N17" s="148"/>
      <c r="O17" s="148"/>
      <c r="P17" s="168"/>
      <c r="Q17" s="148"/>
      <c r="R17" s="148"/>
      <c r="S17" s="168">
        <f>ROUND((SUM(S10:S16))/1,2)</f>
        <v>0</v>
      </c>
      <c r="T17" s="145"/>
      <c r="U17" s="145"/>
      <c r="V17" s="2">
        <f>ROUND((SUM(V10:V16))/1,2)</f>
        <v>0</v>
      </c>
      <c r="W17" s="145"/>
      <c r="X17" s="145"/>
      <c r="Y17" s="145"/>
      <c r="Z17" s="145"/>
    </row>
    <row r="18" spans="1:26" x14ac:dyDescent="0.25">
      <c r="A18" s="1"/>
      <c r="B18" s="1"/>
      <c r="C18" s="1"/>
      <c r="D18" s="1"/>
      <c r="E18" s="1"/>
      <c r="F18" s="158"/>
      <c r="G18" s="141"/>
      <c r="H18" s="141"/>
      <c r="I18" s="141"/>
      <c r="J18" s="1"/>
      <c r="K18" s="1"/>
      <c r="L18" s="1"/>
      <c r="M18" s="1"/>
      <c r="N18" s="1"/>
      <c r="O18" s="1"/>
      <c r="P18" s="1"/>
      <c r="Q18" s="1"/>
      <c r="R18" s="1"/>
      <c r="S18" s="1"/>
      <c r="V18" s="1"/>
    </row>
    <row r="19" spans="1:26" x14ac:dyDescent="0.25">
      <c r="A19" s="148"/>
      <c r="B19" s="148"/>
      <c r="C19" s="148"/>
      <c r="D19" s="2" t="s">
        <v>67</v>
      </c>
      <c r="E19" s="148"/>
      <c r="F19" s="162"/>
      <c r="G19" s="151">
        <f>ROUND((SUM(L9:L18))/2,2)</f>
        <v>0</v>
      </c>
      <c r="H19" s="151">
        <f>ROUND((SUM(M9:M18))/2,2)</f>
        <v>0</v>
      </c>
      <c r="I19" s="151">
        <f>ROUND((SUM(I9:I18))/2,2)</f>
        <v>0</v>
      </c>
      <c r="J19" s="149"/>
      <c r="K19" s="148"/>
      <c r="L19" s="149">
        <f>ROUND((SUM(L9:L18))/2,2)</f>
        <v>0</v>
      </c>
      <c r="M19" s="149">
        <f>ROUND((SUM(M9:M18))/2,2)</f>
        <v>0</v>
      </c>
      <c r="N19" s="148"/>
      <c r="O19" s="148"/>
      <c r="P19" s="168"/>
      <c r="Q19" s="148"/>
      <c r="R19" s="148"/>
      <c r="S19" s="168">
        <f>ROUND((SUM(S9:S18))/2,2)</f>
        <v>0</v>
      </c>
      <c r="T19" s="145"/>
      <c r="U19" s="145"/>
      <c r="V19" s="2">
        <f>ROUND((SUM(V9:V18))/2,2)</f>
        <v>0</v>
      </c>
    </row>
    <row r="20" spans="1:26" x14ac:dyDescent="0.25">
      <c r="A20" s="1"/>
      <c r="B20" s="1"/>
      <c r="C20" s="1"/>
      <c r="D20" s="1"/>
      <c r="E20" s="1"/>
      <c r="F20" s="158"/>
      <c r="G20" s="141"/>
      <c r="H20" s="141"/>
      <c r="I20" s="141"/>
      <c r="J20" s="1"/>
      <c r="K20" s="1"/>
      <c r="L20" s="1"/>
      <c r="M20" s="1"/>
      <c r="N20" s="1"/>
      <c r="O20" s="1"/>
      <c r="P20" s="1"/>
      <c r="Q20" s="1"/>
      <c r="R20" s="1"/>
      <c r="S20" s="1"/>
      <c r="V20" s="1"/>
    </row>
    <row r="21" spans="1:26" x14ac:dyDescent="0.25">
      <c r="A21" s="148"/>
      <c r="B21" s="148"/>
      <c r="C21" s="148"/>
      <c r="D21" s="2" t="s">
        <v>73</v>
      </c>
      <c r="E21" s="148"/>
      <c r="F21" s="162"/>
      <c r="G21" s="149"/>
      <c r="H21" s="149"/>
      <c r="I21" s="149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5"/>
      <c r="U21" s="145"/>
      <c r="V21" s="148"/>
      <c r="W21" s="145"/>
      <c r="X21" s="145"/>
      <c r="Y21" s="145"/>
      <c r="Z21" s="145"/>
    </row>
    <row r="22" spans="1:26" x14ac:dyDescent="0.25">
      <c r="A22" s="148"/>
      <c r="B22" s="148"/>
      <c r="C22" s="148"/>
      <c r="D22" s="148" t="s">
        <v>292</v>
      </c>
      <c r="E22" s="148"/>
      <c r="F22" s="162"/>
      <c r="G22" s="149"/>
      <c r="H22" s="149"/>
      <c r="I22" s="149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5"/>
      <c r="U22" s="145"/>
      <c r="V22" s="148"/>
      <c r="W22" s="145"/>
      <c r="X22" s="145"/>
      <c r="Y22" s="145"/>
      <c r="Z22" s="145"/>
    </row>
    <row r="23" spans="1:26" ht="24.95" customHeight="1" x14ac:dyDescent="0.25">
      <c r="A23" s="166"/>
      <c r="B23" s="163" t="s">
        <v>307</v>
      </c>
      <c r="C23" s="167" t="s">
        <v>308</v>
      </c>
      <c r="D23" s="163" t="s">
        <v>309</v>
      </c>
      <c r="E23" s="163" t="s">
        <v>112</v>
      </c>
      <c r="F23" s="164">
        <v>41.65</v>
      </c>
      <c r="G23" s="165">
        <v>0</v>
      </c>
      <c r="H23" s="165">
        <v>0</v>
      </c>
      <c r="I23" s="165">
        <f t="shared" ref="I23:I29" si="5">ROUND(F23*(G23+H23),2)</f>
        <v>0</v>
      </c>
      <c r="J23" s="163">
        <f t="shared" ref="J23:J29" si="6">ROUND(F23*(N23),2)</f>
        <v>0</v>
      </c>
      <c r="K23" s="1">
        <f t="shared" ref="K23:K29" si="7">ROUND(F23*(O23),2)</f>
        <v>0</v>
      </c>
      <c r="L23" s="1">
        <f t="shared" ref="L23:L29" si="8">ROUND(F23*(G23),2)</f>
        <v>0</v>
      </c>
      <c r="M23" s="1">
        <f t="shared" ref="M23:M29" si="9">ROUND(F23*(H23),2)</f>
        <v>0</v>
      </c>
      <c r="N23" s="1">
        <v>0</v>
      </c>
      <c r="O23" s="1"/>
      <c r="P23" s="162">
        <v>6.0999999999999997E-4</v>
      </c>
      <c r="Q23" s="158"/>
      <c r="R23" s="158">
        <v>6.0999999999999997E-4</v>
      </c>
      <c r="S23" s="148">
        <f>ROUND(F23*(P23),3)</f>
        <v>2.5000000000000001E-2</v>
      </c>
      <c r="V23" s="162"/>
      <c r="Z23">
        <v>0</v>
      </c>
    </row>
    <row r="24" spans="1:26" ht="24.95" customHeight="1" x14ac:dyDescent="0.25">
      <c r="A24" s="166"/>
      <c r="B24" s="163" t="s">
        <v>307</v>
      </c>
      <c r="C24" s="167" t="s">
        <v>310</v>
      </c>
      <c r="D24" s="163" t="s">
        <v>311</v>
      </c>
      <c r="E24" s="163" t="s">
        <v>101</v>
      </c>
      <c r="F24" s="164">
        <v>71.5</v>
      </c>
      <c r="G24" s="165">
        <v>0</v>
      </c>
      <c r="H24" s="165">
        <v>0</v>
      </c>
      <c r="I24" s="165">
        <f t="shared" si="5"/>
        <v>0</v>
      </c>
      <c r="J24" s="163">
        <f t="shared" si="6"/>
        <v>0</v>
      </c>
      <c r="K24" s="1">
        <f t="shared" si="7"/>
        <v>0</v>
      </c>
      <c r="L24" s="1">
        <f t="shared" si="8"/>
        <v>0</v>
      </c>
      <c r="M24" s="1">
        <f t="shared" si="9"/>
        <v>0</v>
      </c>
      <c r="N24" s="1">
        <v>0</v>
      </c>
      <c r="O24" s="1"/>
      <c r="P24" s="162">
        <v>4.7200000000000002E-3</v>
      </c>
      <c r="Q24" s="158"/>
      <c r="R24" s="158">
        <v>4.7200000000000002E-3</v>
      </c>
      <c r="S24" s="148">
        <f>ROUND(F24*(P24),3)</f>
        <v>0.33700000000000002</v>
      </c>
      <c r="V24" s="162"/>
      <c r="Z24">
        <v>0</v>
      </c>
    </row>
    <row r="25" spans="1:26" ht="24.95" customHeight="1" x14ac:dyDescent="0.25">
      <c r="A25" s="166"/>
      <c r="B25" s="163" t="s">
        <v>307</v>
      </c>
      <c r="C25" s="167" t="s">
        <v>312</v>
      </c>
      <c r="D25" s="163" t="s">
        <v>313</v>
      </c>
      <c r="E25" s="163" t="s">
        <v>101</v>
      </c>
      <c r="F25" s="164">
        <v>75.665000000000006</v>
      </c>
      <c r="G25" s="165">
        <v>0</v>
      </c>
      <c r="H25" s="165">
        <v>0</v>
      </c>
      <c r="I25" s="165">
        <f t="shared" si="5"/>
        <v>0</v>
      </c>
      <c r="J25" s="163">
        <f t="shared" si="6"/>
        <v>0</v>
      </c>
      <c r="K25" s="1">
        <f t="shared" si="7"/>
        <v>0</v>
      </c>
      <c r="L25" s="1">
        <f t="shared" si="8"/>
        <v>0</v>
      </c>
      <c r="M25" s="1">
        <f t="shared" si="9"/>
        <v>0</v>
      </c>
      <c r="N25" s="1">
        <v>0</v>
      </c>
      <c r="O25" s="1"/>
      <c r="P25" s="158"/>
      <c r="Q25" s="158"/>
      <c r="R25" s="158"/>
      <c r="S25" s="148"/>
      <c r="V25" s="162"/>
      <c r="Z25">
        <v>0</v>
      </c>
    </row>
    <row r="26" spans="1:26" ht="24.95" customHeight="1" x14ac:dyDescent="0.25">
      <c r="A26" s="166"/>
      <c r="B26" s="163" t="s">
        <v>307</v>
      </c>
      <c r="C26" s="167" t="s">
        <v>314</v>
      </c>
      <c r="D26" s="163" t="s">
        <v>315</v>
      </c>
      <c r="E26" s="163" t="s">
        <v>182</v>
      </c>
      <c r="F26" s="164">
        <v>4.1000000000000005</v>
      </c>
      <c r="G26" s="165">
        <v>0</v>
      </c>
      <c r="H26" s="165">
        <v>0</v>
      </c>
      <c r="I26" s="165">
        <f t="shared" si="5"/>
        <v>0</v>
      </c>
      <c r="J26" s="163">
        <f t="shared" si="6"/>
        <v>0</v>
      </c>
      <c r="K26" s="1">
        <f t="shared" si="7"/>
        <v>0</v>
      </c>
      <c r="L26" s="1">
        <f t="shared" si="8"/>
        <v>0</v>
      </c>
      <c r="M26" s="1">
        <f t="shared" si="9"/>
        <v>0</v>
      </c>
      <c r="N26" s="1">
        <v>0</v>
      </c>
      <c r="O26" s="1"/>
      <c r="P26" s="158"/>
      <c r="Q26" s="158"/>
      <c r="R26" s="158"/>
      <c r="S26" s="148"/>
      <c r="V26" s="162"/>
      <c r="Z26">
        <v>0</v>
      </c>
    </row>
    <row r="27" spans="1:26" ht="24.95" customHeight="1" x14ac:dyDescent="0.25">
      <c r="A27" s="166"/>
      <c r="B27" s="163" t="s">
        <v>256</v>
      </c>
      <c r="C27" s="167" t="s">
        <v>316</v>
      </c>
      <c r="D27" s="163" t="s">
        <v>317</v>
      </c>
      <c r="E27" s="163" t="s">
        <v>318</v>
      </c>
      <c r="F27" s="164">
        <v>378.32499999999999</v>
      </c>
      <c r="G27" s="165">
        <v>0</v>
      </c>
      <c r="H27" s="165">
        <v>0</v>
      </c>
      <c r="I27" s="165">
        <f t="shared" si="5"/>
        <v>0</v>
      </c>
      <c r="J27" s="163">
        <f t="shared" si="6"/>
        <v>0</v>
      </c>
      <c r="K27" s="1">
        <f t="shared" si="7"/>
        <v>0</v>
      </c>
      <c r="L27" s="1">
        <f t="shared" si="8"/>
        <v>0</v>
      </c>
      <c r="M27" s="1">
        <f t="shared" si="9"/>
        <v>0</v>
      </c>
      <c r="N27" s="1">
        <v>0</v>
      </c>
      <c r="O27" s="1"/>
      <c r="P27" s="158"/>
      <c r="Q27" s="158"/>
      <c r="R27" s="158"/>
      <c r="S27" s="148"/>
      <c r="V27" s="162"/>
      <c r="Z27">
        <v>0</v>
      </c>
    </row>
    <row r="28" spans="1:26" ht="24.95" customHeight="1" x14ac:dyDescent="0.25">
      <c r="A28" s="166"/>
      <c r="B28" s="163" t="s">
        <v>256</v>
      </c>
      <c r="C28" s="167" t="s">
        <v>319</v>
      </c>
      <c r="D28" s="163" t="s">
        <v>320</v>
      </c>
      <c r="E28" s="163" t="s">
        <v>318</v>
      </c>
      <c r="F28" s="164">
        <v>75.665000000000006</v>
      </c>
      <c r="G28" s="165">
        <v>0</v>
      </c>
      <c r="H28" s="165">
        <v>0</v>
      </c>
      <c r="I28" s="165">
        <f t="shared" si="5"/>
        <v>0</v>
      </c>
      <c r="J28" s="163">
        <f t="shared" si="6"/>
        <v>0</v>
      </c>
      <c r="K28" s="1">
        <f t="shared" si="7"/>
        <v>0</v>
      </c>
      <c r="L28" s="1">
        <f t="shared" si="8"/>
        <v>0</v>
      </c>
      <c r="M28" s="1">
        <f t="shared" si="9"/>
        <v>0</v>
      </c>
      <c r="N28" s="1">
        <v>0</v>
      </c>
      <c r="O28" s="1"/>
      <c r="P28" s="158"/>
      <c r="Q28" s="158"/>
      <c r="R28" s="158"/>
      <c r="S28" s="148"/>
      <c r="V28" s="162"/>
      <c r="Z28">
        <v>0</v>
      </c>
    </row>
    <row r="29" spans="1:26" ht="24.95" customHeight="1" x14ac:dyDescent="0.25">
      <c r="A29" s="166"/>
      <c r="B29" s="163" t="s">
        <v>321</v>
      </c>
      <c r="C29" s="167" t="s">
        <v>322</v>
      </c>
      <c r="D29" s="163" t="s">
        <v>323</v>
      </c>
      <c r="E29" s="163" t="s">
        <v>101</v>
      </c>
      <c r="F29" s="164">
        <v>83.231499999999997</v>
      </c>
      <c r="G29" s="165">
        <v>0</v>
      </c>
      <c r="H29" s="165">
        <v>0</v>
      </c>
      <c r="I29" s="165">
        <f t="shared" si="5"/>
        <v>0</v>
      </c>
      <c r="J29" s="163">
        <f t="shared" si="6"/>
        <v>0</v>
      </c>
      <c r="K29" s="1">
        <f t="shared" si="7"/>
        <v>0</v>
      </c>
      <c r="L29" s="1">
        <f t="shared" si="8"/>
        <v>0</v>
      </c>
      <c r="M29" s="1">
        <f t="shared" si="9"/>
        <v>0</v>
      </c>
      <c r="N29" s="1">
        <v>0</v>
      </c>
      <c r="O29" s="1"/>
      <c r="P29" s="162">
        <v>1.7000000000000001E-2</v>
      </c>
      <c r="Q29" s="158"/>
      <c r="R29" s="158">
        <v>1.7000000000000001E-2</v>
      </c>
      <c r="S29" s="148">
        <f>ROUND(F29*(P29),3)</f>
        <v>1.415</v>
      </c>
      <c r="V29" s="162"/>
      <c r="Z29">
        <v>0</v>
      </c>
    </row>
    <row r="30" spans="1:26" x14ac:dyDescent="0.25">
      <c r="A30" s="148"/>
      <c r="B30" s="148"/>
      <c r="C30" s="148"/>
      <c r="D30" s="148" t="s">
        <v>292</v>
      </c>
      <c r="E30" s="148"/>
      <c r="F30" s="162"/>
      <c r="G30" s="151">
        <f>ROUND((SUM(L22:L29))/1,2)</f>
        <v>0</v>
      </c>
      <c r="H30" s="151">
        <f>ROUND((SUM(M22:M29))/1,2)</f>
        <v>0</v>
      </c>
      <c r="I30" s="151">
        <f>ROUND((SUM(I22:I29))/1,2)</f>
        <v>0</v>
      </c>
      <c r="J30" s="148"/>
      <c r="K30" s="148"/>
      <c r="L30" s="148">
        <f>ROUND((SUM(L22:L29))/1,2)</f>
        <v>0</v>
      </c>
      <c r="M30" s="148">
        <f>ROUND((SUM(M22:M29))/1,2)</f>
        <v>0</v>
      </c>
      <c r="N30" s="148"/>
      <c r="O30" s="148"/>
      <c r="P30" s="168"/>
      <c r="Q30" s="148"/>
      <c r="R30" s="148"/>
      <c r="S30" s="168">
        <f>ROUND((SUM(S22:S29))/1,2)</f>
        <v>1.78</v>
      </c>
      <c r="T30" s="145"/>
      <c r="U30" s="145"/>
      <c r="V30" s="2">
        <f>ROUND((SUM(V22:V29))/1,2)</f>
        <v>0</v>
      </c>
      <c r="W30" s="145"/>
      <c r="X30" s="145"/>
      <c r="Y30" s="145"/>
      <c r="Z30" s="145"/>
    </row>
    <row r="31" spans="1:26" x14ac:dyDescent="0.25">
      <c r="A31" s="1"/>
      <c r="B31" s="1"/>
      <c r="C31" s="1"/>
      <c r="D31" s="1"/>
      <c r="E31" s="1"/>
      <c r="F31" s="158"/>
      <c r="G31" s="141"/>
      <c r="H31" s="141"/>
      <c r="I31" s="141"/>
      <c r="J31" s="1"/>
      <c r="K31" s="1"/>
      <c r="L31" s="1"/>
      <c r="M31" s="1"/>
      <c r="N31" s="1"/>
      <c r="O31" s="1"/>
      <c r="P31" s="1"/>
      <c r="Q31" s="1"/>
      <c r="R31" s="1"/>
      <c r="S31" s="1"/>
      <c r="V31" s="1"/>
    </row>
    <row r="32" spans="1:26" x14ac:dyDescent="0.25">
      <c r="A32" s="148"/>
      <c r="B32" s="148"/>
      <c r="C32" s="148"/>
      <c r="D32" s="148" t="s">
        <v>293</v>
      </c>
      <c r="E32" s="148"/>
      <c r="F32" s="162"/>
      <c r="G32" s="149"/>
      <c r="H32" s="149"/>
      <c r="I32" s="149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5"/>
      <c r="U32" s="145"/>
      <c r="V32" s="148"/>
      <c r="W32" s="145"/>
      <c r="X32" s="145"/>
      <c r="Y32" s="145"/>
      <c r="Z32" s="145"/>
    </row>
    <row r="33" spans="1:26" ht="35.1" customHeight="1" x14ac:dyDescent="0.25">
      <c r="A33" s="166"/>
      <c r="B33" s="163" t="s">
        <v>324</v>
      </c>
      <c r="C33" s="167" t="s">
        <v>325</v>
      </c>
      <c r="D33" s="163" t="s">
        <v>343</v>
      </c>
      <c r="E33" s="163" t="s">
        <v>101</v>
      </c>
      <c r="F33" s="164">
        <v>71.5</v>
      </c>
      <c r="G33" s="165">
        <v>0</v>
      </c>
      <c r="H33" s="165">
        <v>0</v>
      </c>
      <c r="I33" s="165">
        <f>ROUND(F33*(G33+H33),2)</f>
        <v>0</v>
      </c>
      <c r="J33" s="163">
        <f>ROUND(F33*(N33),2)</f>
        <v>0</v>
      </c>
      <c r="K33" s="1">
        <f>ROUND(F33*(O33),2)</f>
        <v>0</v>
      </c>
      <c r="L33" s="1">
        <f>ROUND(F33*(G33),2)</f>
        <v>0</v>
      </c>
      <c r="M33" s="1">
        <f>ROUND(F33*(H33),2)</f>
        <v>0</v>
      </c>
      <c r="N33" s="1">
        <v>0</v>
      </c>
      <c r="O33" s="1"/>
      <c r="P33" s="158"/>
      <c r="Q33" s="158"/>
      <c r="R33" s="158"/>
      <c r="S33" s="148"/>
      <c r="V33" s="162"/>
      <c r="Z33">
        <v>0</v>
      </c>
    </row>
    <row r="34" spans="1:26" ht="24.95" customHeight="1" x14ac:dyDescent="0.25">
      <c r="A34" s="166"/>
      <c r="B34" s="163" t="s">
        <v>324</v>
      </c>
      <c r="C34" s="167" t="s">
        <v>326</v>
      </c>
      <c r="D34" s="163" t="s">
        <v>344</v>
      </c>
      <c r="E34" s="163" t="s">
        <v>101</v>
      </c>
      <c r="F34" s="164">
        <v>129.054</v>
      </c>
      <c r="G34" s="165">
        <v>0</v>
      </c>
      <c r="H34" s="165">
        <v>0</v>
      </c>
      <c r="I34" s="165">
        <f>ROUND(F34*(G34+H34),2)</f>
        <v>0</v>
      </c>
      <c r="J34" s="163">
        <f>ROUND(F34*(N34),2)</f>
        <v>0</v>
      </c>
      <c r="K34" s="1">
        <f>ROUND(F34*(O34),2)</f>
        <v>0</v>
      </c>
      <c r="L34" s="1">
        <f>ROUND(F34*(G34),2)</f>
        <v>0</v>
      </c>
      <c r="M34" s="1">
        <f>ROUND(F34*(H34),2)</f>
        <v>0</v>
      </c>
      <c r="N34" s="1">
        <v>0</v>
      </c>
      <c r="O34" s="1"/>
      <c r="P34" s="158"/>
      <c r="Q34" s="158"/>
      <c r="R34" s="158"/>
      <c r="S34" s="148"/>
      <c r="V34" s="162"/>
      <c r="Z34">
        <v>0</v>
      </c>
    </row>
    <row r="35" spans="1:26" ht="24.95" customHeight="1" x14ac:dyDescent="0.25">
      <c r="A35" s="166"/>
      <c r="B35" s="163" t="s">
        <v>324</v>
      </c>
      <c r="C35" s="167" t="s">
        <v>327</v>
      </c>
      <c r="D35" s="163" t="s">
        <v>328</v>
      </c>
      <c r="E35" s="163" t="s">
        <v>101</v>
      </c>
      <c r="F35" s="164">
        <v>200.554</v>
      </c>
      <c r="G35" s="165">
        <v>0</v>
      </c>
      <c r="H35" s="165">
        <v>0</v>
      </c>
      <c r="I35" s="165">
        <f>ROUND(F35*(G35+H35),2)</f>
        <v>0</v>
      </c>
      <c r="J35" s="163">
        <f>ROUND(F35*(N35),2)</f>
        <v>0</v>
      </c>
      <c r="K35" s="1">
        <f>ROUND(F35*(O35),2)</f>
        <v>0</v>
      </c>
      <c r="L35" s="1">
        <f>ROUND(F35*(G35),2)</f>
        <v>0</v>
      </c>
      <c r="M35" s="1">
        <f>ROUND(F35*(H35),2)</f>
        <v>0</v>
      </c>
      <c r="N35" s="1">
        <v>0</v>
      </c>
      <c r="O35" s="1"/>
      <c r="P35" s="158"/>
      <c r="Q35" s="158"/>
      <c r="R35" s="158"/>
      <c r="S35" s="148"/>
      <c r="V35" s="162"/>
      <c r="Z35">
        <v>0</v>
      </c>
    </row>
    <row r="36" spans="1:26" x14ac:dyDescent="0.25">
      <c r="A36" s="148"/>
      <c r="B36" s="148"/>
      <c r="C36" s="148"/>
      <c r="D36" s="148" t="s">
        <v>293</v>
      </c>
      <c r="E36" s="148"/>
      <c r="F36" s="162"/>
      <c r="G36" s="151">
        <f>ROUND((SUM(L32:L35))/1,2)</f>
        <v>0</v>
      </c>
      <c r="H36" s="151">
        <f>ROUND((SUM(M32:M35))/1,2)</f>
        <v>0</v>
      </c>
      <c r="I36" s="151">
        <f>ROUND((SUM(I32:I35))/1,2)</f>
        <v>0</v>
      </c>
      <c r="J36" s="148"/>
      <c r="K36" s="148"/>
      <c r="L36" s="148">
        <f>ROUND((SUM(L32:L35))/1,2)</f>
        <v>0</v>
      </c>
      <c r="M36" s="148">
        <f>ROUND((SUM(M32:M35))/1,2)</f>
        <v>0</v>
      </c>
      <c r="N36" s="148"/>
      <c r="O36" s="148"/>
      <c r="P36" s="168"/>
      <c r="Q36" s="148"/>
      <c r="R36" s="148"/>
      <c r="S36" s="168">
        <f>ROUND((SUM(S32:S35))/1,2)</f>
        <v>0</v>
      </c>
      <c r="T36" s="145"/>
      <c r="U36" s="145"/>
      <c r="V36" s="2">
        <f>ROUND((SUM(V32:V35))/1,2)</f>
        <v>0</v>
      </c>
      <c r="W36" s="145"/>
      <c r="X36" s="145"/>
      <c r="Y36" s="145"/>
      <c r="Z36" s="145"/>
    </row>
    <row r="37" spans="1:26" x14ac:dyDescent="0.25">
      <c r="A37" s="1"/>
      <c r="B37" s="1"/>
      <c r="C37" s="1"/>
      <c r="D37" s="1"/>
      <c r="E37" s="1"/>
      <c r="F37" s="158"/>
      <c r="G37" s="141"/>
      <c r="H37" s="141"/>
      <c r="I37" s="141"/>
      <c r="J37" s="1"/>
      <c r="K37" s="1"/>
      <c r="L37" s="1"/>
      <c r="M37" s="1"/>
      <c r="N37" s="1"/>
      <c r="O37" s="1"/>
      <c r="P37" s="1"/>
      <c r="Q37" s="1"/>
      <c r="R37" s="1"/>
      <c r="S37" s="1"/>
      <c r="V37" s="1"/>
    </row>
    <row r="38" spans="1:26" x14ac:dyDescent="0.25">
      <c r="A38" s="148"/>
      <c r="B38" s="148"/>
      <c r="C38" s="148"/>
      <c r="D38" s="2" t="s">
        <v>73</v>
      </c>
      <c r="E38" s="148"/>
      <c r="F38" s="162"/>
      <c r="G38" s="151">
        <f>ROUND((SUM(L21:L37))/2,2)</f>
        <v>0</v>
      </c>
      <c r="H38" s="151">
        <f>ROUND((SUM(M21:M37))/2,2)</f>
        <v>0</v>
      </c>
      <c r="I38" s="151">
        <f>ROUND((SUM(I21:I37))/2,2)</f>
        <v>0</v>
      </c>
      <c r="J38" s="149"/>
      <c r="K38" s="148"/>
      <c r="L38" s="149">
        <f>ROUND((SUM(L21:L37))/2,2)</f>
        <v>0</v>
      </c>
      <c r="M38" s="149">
        <f>ROUND((SUM(M21:M37))/2,2)</f>
        <v>0</v>
      </c>
      <c r="N38" s="148"/>
      <c r="O38" s="148"/>
      <c r="P38" s="168"/>
      <c r="Q38" s="148"/>
      <c r="R38" s="148"/>
      <c r="S38" s="168">
        <f>ROUND((SUM(S21:S37))/2,2)</f>
        <v>1.78</v>
      </c>
      <c r="T38" s="145"/>
      <c r="U38" s="145"/>
      <c r="V38" s="2">
        <f>ROUND((SUM(V21:V37))/2,2)</f>
        <v>0</v>
      </c>
    </row>
    <row r="39" spans="1:26" x14ac:dyDescent="0.25">
      <c r="A39" s="1"/>
      <c r="B39" s="1"/>
      <c r="C39" s="1"/>
      <c r="D39" s="1"/>
      <c r="E39" s="1"/>
      <c r="F39" s="158"/>
      <c r="G39" s="141"/>
      <c r="H39" s="141"/>
      <c r="I39" s="141"/>
      <c r="J39" s="1"/>
      <c r="K39" s="1"/>
      <c r="L39" s="1"/>
      <c r="M39" s="1"/>
      <c r="N39" s="1"/>
      <c r="O39" s="1"/>
      <c r="P39" s="1"/>
      <c r="Q39" s="1"/>
      <c r="R39" s="1"/>
      <c r="S39" s="1"/>
      <c r="V39" s="1"/>
    </row>
    <row r="40" spans="1:26" x14ac:dyDescent="0.25">
      <c r="A40" s="148"/>
      <c r="B40" s="148"/>
      <c r="C40" s="148"/>
      <c r="D40" s="2" t="s">
        <v>81</v>
      </c>
      <c r="E40" s="148"/>
      <c r="F40" s="162"/>
      <c r="G40" s="149"/>
      <c r="H40" s="149"/>
      <c r="I40" s="149"/>
      <c r="J40" s="148"/>
      <c r="K40" s="148"/>
      <c r="L40" s="148"/>
      <c r="M40" s="148"/>
      <c r="N40" s="148"/>
      <c r="O40" s="148"/>
      <c r="P40" s="148"/>
      <c r="Q40" s="148"/>
      <c r="R40" s="148"/>
      <c r="S40" s="148"/>
      <c r="T40" s="145"/>
      <c r="U40" s="145"/>
      <c r="V40" s="148"/>
      <c r="W40" s="145"/>
      <c r="X40" s="145"/>
      <c r="Y40" s="145"/>
      <c r="Z40" s="145"/>
    </row>
    <row r="41" spans="1:26" x14ac:dyDescent="0.25">
      <c r="A41" s="148"/>
      <c r="B41" s="148"/>
      <c r="C41" s="148"/>
      <c r="D41" s="148" t="s">
        <v>82</v>
      </c>
      <c r="E41" s="148"/>
      <c r="F41" s="162"/>
      <c r="G41" s="149"/>
      <c r="H41" s="149"/>
      <c r="I41" s="149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5"/>
      <c r="U41" s="145"/>
      <c r="V41" s="148"/>
      <c r="W41" s="145"/>
      <c r="X41" s="145"/>
      <c r="Y41" s="145"/>
      <c r="Z41" s="145"/>
    </row>
    <row r="42" spans="1:26" ht="24.95" customHeight="1" x14ac:dyDescent="0.25">
      <c r="A42" s="166"/>
      <c r="B42" s="163" t="s">
        <v>151</v>
      </c>
      <c r="C42" s="167" t="s">
        <v>329</v>
      </c>
      <c r="D42" s="163" t="s">
        <v>330</v>
      </c>
      <c r="E42" s="163" t="s">
        <v>259</v>
      </c>
      <c r="F42" s="164">
        <v>1</v>
      </c>
      <c r="G42" s="165">
        <v>0</v>
      </c>
      <c r="H42" s="165">
        <v>0</v>
      </c>
      <c r="I42" s="165">
        <f>ROUND(F42*(G42+H42),2)</f>
        <v>0</v>
      </c>
      <c r="J42" s="163">
        <f>ROUND(F42*(N42),2)</f>
        <v>0</v>
      </c>
      <c r="K42" s="1">
        <f>ROUND(F42*(O42),2)</f>
        <v>0</v>
      </c>
      <c r="L42" s="1">
        <f>ROUND(F42*(G42),2)</f>
        <v>0</v>
      </c>
      <c r="M42" s="1">
        <f>ROUND(F42*(H42),2)</f>
        <v>0</v>
      </c>
      <c r="N42" s="1">
        <v>0</v>
      </c>
      <c r="O42" s="1"/>
      <c r="P42" s="158"/>
      <c r="Q42" s="158"/>
      <c r="R42" s="158"/>
      <c r="S42" s="148"/>
      <c r="V42" s="162"/>
      <c r="Z42">
        <v>0</v>
      </c>
    </row>
    <row r="43" spans="1:26" ht="24.95" customHeight="1" x14ac:dyDescent="0.25">
      <c r="A43" s="166"/>
      <c r="B43" s="163" t="s">
        <v>151</v>
      </c>
      <c r="C43" s="167" t="s">
        <v>331</v>
      </c>
      <c r="D43" s="163" t="s">
        <v>332</v>
      </c>
      <c r="E43" s="163" t="s">
        <v>259</v>
      </c>
      <c r="F43" s="164">
        <v>1</v>
      </c>
      <c r="G43" s="165">
        <v>0</v>
      </c>
      <c r="H43" s="165">
        <v>0</v>
      </c>
      <c r="I43" s="165">
        <f>ROUND(F43*(G43+H43),2)</f>
        <v>0</v>
      </c>
      <c r="J43" s="163">
        <f>ROUND(F43*(N43),2)</f>
        <v>0</v>
      </c>
      <c r="K43" s="1">
        <f>ROUND(F43*(O43),2)</f>
        <v>0</v>
      </c>
      <c r="L43" s="1">
        <f>ROUND(F43*(G43),2)</f>
        <v>0</v>
      </c>
      <c r="M43" s="1">
        <f>ROUND(F43*(H43),2)</f>
        <v>0</v>
      </c>
      <c r="N43" s="1">
        <v>0</v>
      </c>
      <c r="O43" s="1"/>
      <c r="P43" s="158"/>
      <c r="Q43" s="158"/>
      <c r="R43" s="158"/>
      <c r="S43" s="148"/>
      <c r="V43" s="162"/>
      <c r="Z43">
        <v>0</v>
      </c>
    </row>
    <row r="44" spans="1:26" x14ac:dyDescent="0.25">
      <c r="A44" s="148"/>
      <c r="B44" s="148"/>
      <c r="C44" s="148"/>
      <c r="D44" s="148" t="s">
        <v>82</v>
      </c>
      <c r="E44" s="148"/>
      <c r="F44" s="162"/>
      <c r="G44" s="151">
        <f>ROUND((SUM(L41:L43))/1,2)</f>
        <v>0</v>
      </c>
      <c r="H44" s="151">
        <f>ROUND((SUM(M41:M43))/1,2)</f>
        <v>0</v>
      </c>
      <c r="I44" s="151">
        <f>ROUND((SUM(I41:I43))/1,2)</f>
        <v>0</v>
      </c>
      <c r="J44" s="148"/>
      <c r="K44" s="148"/>
      <c r="L44" s="148">
        <f>ROUND((SUM(L41:L43))/1,2)</f>
        <v>0</v>
      </c>
      <c r="M44" s="148">
        <f>ROUND((SUM(M41:M43))/1,2)</f>
        <v>0</v>
      </c>
      <c r="N44" s="148"/>
      <c r="O44" s="148"/>
      <c r="P44" s="168"/>
      <c r="Q44" s="1"/>
      <c r="R44" s="1"/>
      <c r="S44" s="168">
        <f>ROUND((SUM(S41:S43))/1,2)</f>
        <v>0</v>
      </c>
      <c r="T44" s="169"/>
      <c r="U44" s="169"/>
      <c r="V44" s="2">
        <f>ROUND((SUM(V41:V43))/1,2)</f>
        <v>0</v>
      </c>
    </row>
    <row r="45" spans="1:26" x14ac:dyDescent="0.25">
      <c r="A45" s="1"/>
      <c r="B45" s="1"/>
      <c r="C45" s="1"/>
      <c r="D45" s="1"/>
      <c r="E45" s="1"/>
      <c r="F45" s="158"/>
      <c r="G45" s="141"/>
      <c r="H45" s="141"/>
      <c r="I45" s="141"/>
      <c r="J45" s="1"/>
      <c r="K45" s="1"/>
      <c r="L45" s="1"/>
      <c r="M45" s="1"/>
      <c r="N45" s="1"/>
      <c r="O45" s="1"/>
      <c r="P45" s="1"/>
      <c r="Q45" s="1"/>
      <c r="R45" s="1"/>
      <c r="S45" s="1"/>
      <c r="V45" s="1"/>
    </row>
    <row r="46" spans="1:26" x14ac:dyDescent="0.25">
      <c r="A46" s="148"/>
      <c r="B46" s="148"/>
      <c r="C46" s="148"/>
      <c r="D46" s="2" t="s">
        <v>81</v>
      </c>
      <c r="E46" s="148"/>
      <c r="F46" s="162"/>
      <c r="G46" s="151">
        <f>ROUND((SUM(L40:L45))/2,2)</f>
        <v>0</v>
      </c>
      <c r="H46" s="151">
        <f>ROUND((SUM(M40:M45))/2,2)</f>
        <v>0</v>
      </c>
      <c r="I46" s="151">
        <f>ROUND((SUM(I40:I45))/2,2)</f>
        <v>0</v>
      </c>
      <c r="J46" s="148"/>
      <c r="K46" s="148"/>
      <c r="L46" s="148">
        <f>ROUND((SUM(L40:L45))/2,2)</f>
        <v>0</v>
      </c>
      <c r="M46" s="148">
        <f>ROUND((SUM(M40:M45))/2,2)</f>
        <v>0</v>
      </c>
      <c r="N46" s="148"/>
      <c r="O46" s="148"/>
      <c r="P46" s="168"/>
      <c r="Q46" s="1"/>
      <c r="R46" s="1"/>
      <c r="S46" s="168">
        <f>ROUND((SUM(S40:S45))/2,2)</f>
        <v>0</v>
      </c>
      <c r="V46" s="2">
        <f>ROUND((SUM(V40:V45))/2,2)</f>
        <v>0</v>
      </c>
    </row>
    <row r="47" spans="1:26" x14ac:dyDescent="0.25">
      <c r="A47" s="170"/>
      <c r="B47" s="170"/>
      <c r="C47" s="170"/>
      <c r="D47" s="170" t="s">
        <v>83</v>
      </c>
      <c r="E47" s="170"/>
      <c r="F47" s="171"/>
      <c r="G47" s="172">
        <f>ROUND((SUM(L9:L46))/3,2)</f>
        <v>0</v>
      </c>
      <c r="H47" s="172">
        <f>ROUND((SUM(M9:M46))/3,2)</f>
        <v>0</v>
      </c>
      <c r="I47" s="172">
        <f>ROUND((SUM(I9:I46))/3,2)</f>
        <v>0</v>
      </c>
      <c r="J47" s="170"/>
      <c r="K47" s="170">
        <f>ROUND((SUM(K9:K46))/3,2)</f>
        <v>0</v>
      </c>
      <c r="L47" s="170">
        <f>ROUND((SUM(L9:L46))/3,2)</f>
        <v>0</v>
      </c>
      <c r="M47" s="170">
        <f>ROUND((SUM(M9:M46))/3,2)</f>
        <v>0</v>
      </c>
      <c r="N47" s="170"/>
      <c r="O47" s="170"/>
      <c r="P47" s="171"/>
      <c r="Q47" s="170"/>
      <c r="R47" s="170"/>
      <c r="S47" s="171">
        <f>ROUND((SUM(S9:S46))/3,2)</f>
        <v>1.78</v>
      </c>
      <c r="T47" s="173"/>
      <c r="U47" s="173"/>
      <c r="V47" s="170">
        <f>ROUND((SUM(V9:V46))/3,2)</f>
        <v>0</v>
      </c>
      <c r="Z47">
        <f>(SUM(Z9:Z46))</f>
        <v>0</v>
      </c>
    </row>
  </sheetData>
  <mergeCells count="3">
    <mergeCell ref="B1:H1"/>
    <mergeCell ref="B2:H2"/>
    <mergeCell ref="B3:H3"/>
  </mergeCells>
  <printOptions horizontalCentered="1" gridLines="1"/>
  <pageMargins left="0.7" right="6.9444444444444441E-3" top="0.75" bottom="0.75" header="0.3" footer="0.3"/>
  <pageSetup paperSize="9" scale="90" orientation="landscape" r:id="rId1"/>
  <headerFooter>
    <oddHeader xml:space="preserve">&amp;C&amp;B&amp; Rozpočet Úpravy hasičskej zbrojnice Slovenská Kajňa / Časť B - Ostatné práce </oddHeader>
    <oddFooter>&amp;RStrana &amp;P z &amp;N    &amp;L&amp;7Spracované systémom Systematic®pyramida.wsn, tel.: 051 77 10 585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8</vt:i4>
      </vt:variant>
      <vt:variant>
        <vt:lpstr>Pomenované rozsahy</vt:lpstr>
      </vt:variant>
      <vt:variant>
        <vt:i4>4</vt:i4>
      </vt:variant>
    </vt:vector>
  </HeadingPairs>
  <TitlesOfParts>
    <vt:vector size="12" baseType="lpstr">
      <vt:lpstr>Rekapitulácia</vt:lpstr>
      <vt:lpstr>Krycí list stavby</vt:lpstr>
      <vt:lpstr>Kryci_list 12972</vt:lpstr>
      <vt:lpstr>Rekap 12972</vt:lpstr>
      <vt:lpstr>SO 12972</vt:lpstr>
      <vt:lpstr>Kryci_list 12973</vt:lpstr>
      <vt:lpstr>Rekap 12973</vt:lpstr>
      <vt:lpstr>SO 12973</vt:lpstr>
      <vt:lpstr>'Rekap 12972'!Názvy_tlače</vt:lpstr>
      <vt:lpstr>'Rekap 12973'!Názvy_tlače</vt:lpstr>
      <vt:lpstr>'SO 12972'!Názvy_tlače</vt:lpstr>
      <vt:lpstr>'SO 12973'!Názvy_tlače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Ján Halgaš</cp:lastModifiedBy>
  <dcterms:created xsi:type="dcterms:W3CDTF">2019-06-11T12:45:30Z</dcterms:created>
  <dcterms:modified xsi:type="dcterms:W3CDTF">2020-06-29T07:45:01Z</dcterms:modified>
</cp:coreProperties>
</file>